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PRM\General\_10 Standards\EPB-PEB\Energy certificates 2020\Bosch\Gas boilers\Flanders\"/>
    </mc:Choice>
  </mc:AlternateContent>
  <xr:revisionPtr revIDLastSave="0" documentId="13_ncr:1_{04993250-3EB0-49C9-B574-7AA6AA3B6B0B}" xr6:coauthVersionLast="45" xr6:coauthVersionMax="45" xr10:uidLastSave="{00000000-0000-0000-0000-000000000000}"/>
  <workbookProtection workbookAlgorithmName="SHA-512" workbookHashValue="HROjvy/Wjj4R3vmPy25TPYX62ViHBbXgsNLUXgzHjTQUZe9ESYPJAF3UxWOsh1EI6JB1AsJeTcz7rKtPQcNj1g==" workbookSaltValue="uHsNFsotHVnJFvphca9KEg==" workbookSpinCount="100000" lockStructure="1"/>
  <bookViews>
    <workbookView xWindow="28680" yWindow="-120" windowWidth="29040" windowHeight="1584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1" l="1"/>
  <c r="K51" i="1"/>
  <c r="K49" i="1"/>
  <c r="K48" i="1"/>
  <c r="K47" i="1"/>
  <c r="K44" i="1"/>
  <c r="K43" i="1"/>
  <c r="K42" i="1"/>
  <c r="K41" i="1"/>
  <c r="K40" i="1"/>
  <c r="K39" i="1"/>
  <c r="K38" i="1"/>
  <c r="K37" i="1"/>
  <c r="K35" i="1"/>
  <c r="K32" i="1"/>
  <c r="K31" i="1"/>
  <c r="K30" i="1"/>
  <c r="K29" i="1"/>
  <c r="K28" i="1"/>
  <c r="K27" i="1"/>
  <c r="K23" i="1"/>
  <c r="K22" i="1"/>
  <c r="K21" i="1"/>
  <c r="K20" i="1"/>
  <c r="K19" i="1"/>
  <c r="K18" i="1"/>
  <c r="K17" i="1"/>
  <c r="K15" i="1"/>
  <c r="AA47" i="2" l="1"/>
  <c r="AA7" i="2" l="1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6" i="2"/>
  <c r="O44" i="1" l="1"/>
  <c r="O38" i="1"/>
  <c r="O32" i="1"/>
  <c r="O31" i="1"/>
  <c r="O28" i="1"/>
  <c r="R14" i="1" l="1"/>
  <c r="K16" i="1" l="1"/>
</calcChain>
</file>

<file path=xl/sharedStrings.xml><?xml version="1.0" encoding="utf-8"?>
<sst xmlns="http://schemas.openxmlformats.org/spreadsheetml/2006/main" count="1176" uniqueCount="139">
  <si>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</si>
  <si>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</si>
  <si>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</si>
  <si>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</si>
  <si>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</si>
  <si>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</si>
  <si>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</si>
  <si>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</si>
  <si>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</si>
  <si>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</si>
  <si>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</si>
  <si>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</si>
  <si>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</si>
  <si>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</si>
  <si>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</si>
  <si>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</si>
  <si>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</si>
  <si>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Bosch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</si>
  <si>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</si>
  <si>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</si>
  <si>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</si>
  <si>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</si>
  <si>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</si>
  <si>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</si>
  <si>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</si>
  <si>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</si>
  <si>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</si>
  <si>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</si>
  <si>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</si>
  <si>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</si>
  <si>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</si>
  <si>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</si>
  <si>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</si>
  <si>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</si>
  <si>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</si>
  <si>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</si>
  <si>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</si>
  <si>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</si>
  <si>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</si>
  <si>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</si>
  <si>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</si>
  <si>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</si>
  <si>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</si>
  <si>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Niet van toepassing</t>
  </si>
  <si>
    <t>OPWEKKER</t>
  </si>
  <si>
    <t>Verbrandingstoestel</t>
  </si>
  <si>
    <t>Subtype toestel:</t>
  </si>
  <si>
    <t>Subtype Toestel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</si>
  <si>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</si>
  <si>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</si>
  <si>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</si>
  <si>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</si>
  <si>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</si>
  <si>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</si>
  <si>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</si>
  <si>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</si>
  <si>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</si>
  <si>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</si>
  <si>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</si>
  <si>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</si>
  <si>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</si>
  <si>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</si>
  <si>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</si>
  <si>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</si>
  <si>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</si>
  <si>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</si>
  <si>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</si>
  <si>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</si>
  <si>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</si>
  <si>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</si>
  <si>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</si>
  <si>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</si>
  <si>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</si>
  <si>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</si>
  <si>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</si>
  <si>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</si>
  <si>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</si>
  <si>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</si>
  <si>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</si>
  <si>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</si>
  <si>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</si>
  <si>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</si>
  <si>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</si>
  <si>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</si>
  <si>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</si>
  <si>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Een uniek opslagvat voor 2 opwekkers</t>
  </si>
  <si>
    <t>Collectief verbrandingstoestel</t>
  </si>
  <si>
    <t>Vermogensbereik: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</si>
  <si>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</si>
  <si>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</si>
  <si>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</si>
  <si>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</si>
  <si>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</si>
  <si>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</si>
  <si>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</si>
  <si>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</si>
  <si>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</si>
  <si>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</si>
  <si>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</si>
  <si>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</si>
  <si>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</si>
  <si>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</si>
  <si>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</si>
  <si>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63W</t>
  </si>
  <si>
    <t>70W</t>
  </si>
  <si>
    <t>75W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</si>
  <si>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</si>
  <si>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</si>
  <si>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</si>
  <si>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</si>
  <si>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</si>
  <si>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</si>
  <si>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</si>
  <si>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</si>
  <si>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KBR 16</t>
  </si>
  <si>
    <t>KBR 30</t>
  </si>
  <si>
    <t>KBR 42</t>
  </si>
  <si>
    <t>KSBR 16</t>
  </si>
  <si>
    <t>KSBR 30</t>
  </si>
  <si>
    <t>ZWR 24-7 KE</t>
  </si>
  <si>
    <t>Niet-condenserende waterketel</t>
  </si>
  <si>
    <t>Rendement bij 30% deellast (t.o.v. OVW) in %</t>
  </si>
  <si>
    <t>Configuratie van het opslagvat</t>
  </si>
  <si>
    <t>CIRCULATIEPOMPEN</t>
  </si>
  <si>
    <t>Directe invoer van het geïnstalleerd vermogen:</t>
  </si>
  <si>
    <t>Geïnstalleerd vermogen:</t>
  </si>
  <si>
    <t>Type pomp(regeling):</t>
  </si>
  <si>
    <t>EEI gekend:</t>
  </si>
  <si>
    <t>EEI:</t>
  </si>
  <si>
    <t>Configuratie van het opslagvat:</t>
  </si>
  <si>
    <t>Verwarmingstoestel met een geïntegreerde warmtewisselaar</t>
  </si>
  <si>
    <t>Verwarmingstoestel met een geïntegreerd opslagvat</t>
  </si>
  <si>
    <t>-</t>
  </si>
  <si>
    <t>Neen, combinatie niet getest</t>
  </si>
  <si>
    <t>Niet gekend</t>
  </si>
  <si>
    <t>Nominaal vermogen &gt; 400 kW:</t>
  </si>
  <si>
    <t>GC8700i W</t>
  </si>
  <si>
    <t>86W</t>
  </si>
  <si>
    <t>Dit stavingscertificaat is geldig vanaf 01/01/2020.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</si>
</sst>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Bosch Office Sans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1" fillId="2" borderId="0" xfId="0" applyFont="1" applyFill="1" applyAlignment="1" applyProtection="1">
      <alignment vertical="top"/>
      <protection hidden="1"/>
    </xf>
    <xf numFmtId="0" fontId="7" fillId="0" borderId="0" xfId="0" applyFont="1" applyFill="1"/>
    <xf numFmtId="0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4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Alignment="1" applyProtection="1">
      <alignment vertical="top"/>
      <protection hidden="1"/>
    </xf>
    <xf numFmtId="49" fontId="0" fillId="0" borderId="0" xfId="0" applyNumberFormat="1" applyFill="1"/>
    <xf numFmtId="49" fontId="8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0" borderId="0" xfId="0" quotePrefix="1" applyAlignment="1">
      <alignment horizontal="center"/>
    </xf>
    <xf numFmtId="164" fontId="5" fillId="2" borderId="0" xfId="0" applyNumberFormat="1" applyFont="1" applyFill="1" applyAlignment="1" applyProtection="1">
      <alignment vertical="top"/>
      <protection hidden="1"/>
    </xf>
    <xf numFmtId="10" fontId="5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0" fontId="5" fillId="2" borderId="0" xfId="0" applyNumberFormat="1" applyFont="1" applyFill="1" applyAlignment="1" applyProtection="1">
      <alignment horizontal="left" vertical="top" wrapText="1"/>
      <protection hidden="1"/>
    </xf>
    <xf numFmtId="2" fontId="5" fillId="2" borderId="0" xfId="0" applyNumberFormat="1" applyFont="1" applyFill="1" applyAlignment="1" applyProtection="1">
      <alignment horizontal="left" vertical="top"/>
      <protection hidden="1"/>
    </xf>
    <xf numFmtId="0" fontId="4" fillId="0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10" fontId="5" fillId="2" borderId="0" xfId="0" applyNumberFormat="1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17</xdr:col>
      <xdr:colOff>0</xdr:colOff>
      <xdr:row>1</xdr:row>
      <xdr:rowOff>27213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864679" cy="227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53</xdr:row>
      <xdr:rowOff>14653</xdr:rowOff>
    </xdr:from>
    <xdr:to>
      <xdr:col>16</xdr:col>
      <xdr:colOff>374195</xdr:colOff>
      <xdr:row>54</xdr:row>
      <xdr:rowOff>27214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65457"/>
          <a:ext cx="5851070" cy="223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225742</xdr:colOff>
      <xdr:row>54</xdr:row>
      <xdr:rowOff>56262</xdr:rowOff>
    </xdr:from>
    <xdr:ext cx="1453688" cy="338260"/>
    <xdr:pic>
      <xdr:nvPicPr>
        <xdr:cNvPr id="59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903" y="941797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00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8" customWidth="1"/>
    <col min="10" max="10" width="5.42578125" style="8" customWidth="1"/>
    <col min="11" max="11" width="5.140625" style="8" customWidth="1"/>
    <col min="12" max="12" width="5.28515625" style="8" customWidth="1"/>
    <col min="13" max="16" width="5.140625" style="8" customWidth="1"/>
    <col min="17" max="17" width="5.85546875" style="8" customWidth="1"/>
    <col min="18" max="18" width="63.7109375" style="8" customWidth="1"/>
    <col min="19" max="20" width="5" style="8" hidden="1" customWidth="1"/>
    <col min="21" max="16383" width="9" style="8" hidden="1"/>
    <col min="16384" max="16384" width="34.42578125" style="8" hidden="1" customWidth="1"/>
  </cols>
  <sheetData>
    <row r="1" spans="1:25" ht="16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0"/>
      <c r="R1" s="7"/>
    </row>
    <row r="2" spans="1: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0"/>
      <c r="R2" s="7"/>
    </row>
    <row r="3" spans="1: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7"/>
    </row>
    <row r="5" spans="1: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7"/>
    </row>
    <row r="6" spans="1: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</row>
    <row r="7" spans="1: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  <c r="R7" s="7"/>
    </row>
    <row r="8" spans="1: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  <c r="R8" s="7"/>
    </row>
    <row r="9" spans="1:25" ht="14.1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"/>
    </row>
    <row r="10" spans="1:25" ht="14.1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"/>
    </row>
    <row r="11" spans="1:25" ht="14.1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"/>
    </row>
    <row r="12" spans="1:25" ht="14.1" customHeight="1" x14ac:dyDescent="0.2">
      <c r="A12" s="54" t="s">
        <v>138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1"/>
      <c r="R12" s="1"/>
    </row>
    <row r="13" spans="1:25" ht="14.1" customHeight="1" x14ac:dyDescent="0.2">
      <c r="A13" s="52" t="s">
        <v>44</v>
      </c>
      <c r="B13" s="52"/>
      <c r="C13" s="52"/>
      <c r="D13" s="52"/>
      <c r="E13" s="52"/>
      <c r="F13" s="52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"/>
      <c r="R13" s="1"/>
    </row>
    <row r="14" spans="1:25" ht="14.1" customHeight="1" x14ac:dyDescent="0.2">
      <c r="A14" s="7"/>
      <c r="B14" s="6" t="s">
        <v>15</v>
      </c>
      <c r="C14" s="28"/>
      <c r="D14" s="28"/>
      <c r="E14" s="28"/>
      <c r="F14" s="28"/>
      <c r="G14" s="28"/>
      <c r="H14" s="28"/>
      <c r="I14" s="29"/>
      <c r="J14" s="28"/>
      <c r="K14" s="55" t="s">
        <v>16</v>
      </c>
      <c r="L14" s="55"/>
      <c r="M14" s="55"/>
      <c r="N14" s="55"/>
      <c r="O14" s="55"/>
      <c r="P14" s="55"/>
      <c r="Q14" s="55"/>
      <c r="R14" s="50" t="str">
        <f>IF(OR(K14="Selecteer hier uw verwarmingsketel",K14=""),"","   &lt;======  Selecteer hier uw verwarmingsketel")</f>
        <v/>
      </c>
      <c r="S14" s="50"/>
      <c r="T14" s="50"/>
      <c r="U14" s="50"/>
      <c r="V14" s="50"/>
      <c r="W14" s="50"/>
      <c r="X14" s="50"/>
      <c r="Y14" s="50"/>
    </row>
    <row r="15" spans="1:25" ht="14.1" customHeight="1" x14ac:dyDescent="0.2">
      <c r="A15" s="7"/>
      <c r="B15" s="6" t="s">
        <v>0</v>
      </c>
      <c r="C15" s="28"/>
      <c r="D15" s="28"/>
      <c r="E15" s="28"/>
      <c r="F15" s="28"/>
      <c r="G15" s="28"/>
      <c r="H15" s="29"/>
      <c r="I15" s="28"/>
      <c r="J15" s="28"/>
      <c r="K15" s="51" t="str">
        <f>IFERROR(VLOOKUP($K$14,Blad2!$A$6:$Z$48,5,),"")</f>
        <v/>
      </c>
      <c r="L15" s="51"/>
      <c r="M15" s="51"/>
      <c r="N15" s="51"/>
      <c r="O15" s="51"/>
      <c r="P15" s="51"/>
      <c r="Q15" s="51"/>
      <c r="R15" s="28"/>
    </row>
    <row r="16" spans="1:25" ht="14.1" customHeight="1" x14ac:dyDescent="0.2">
      <c r="A16" s="7"/>
      <c r="B16" s="6" t="s">
        <v>18</v>
      </c>
      <c r="C16" s="28"/>
      <c r="D16" s="28"/>
      <c r="E16" s="28"/>
      <c r="F16" s="28"/>
      <c r="G16" s="28"/>
      <c r="H16" s="29"/>
      <c r="I16" s="28"/>
      <c r="J16" s="28"/>
      <c r="K16" s="51" t="str">
        <f>IF(K14="Selecteer hier uw verwarmingsketel","",K14)</f>
        <v/>
      </c>
      <c r="L16" s="51"/>
      <c r="M16" s="51"/>
      <c r="N16" s="51"/>
      <c r="O16" s="51"/>
      <c r="P16" s="51"/>
      <c r="Q16" s="51"/>
      <c r="R16" s="10"/>
    </row>
    <row r="17" spans="1:18" ht="14.1" customHeight="1" x14ac:dyDescent="0.2">
      <c r="A17" s="7"/>
      <c r="B17" s="6" t="s">
        <v>4</v>
      </c>
      <c r="C17" s="28"/>
      <c r="D17" s="28"/>
      <c r="E17" s="28"/>
      <c r="F17" s="28"/>
      <c r="G17" s="28"/>
      <c r="H17" s="29"/>
      <c r="I17" s="28"/>
      <c r="J17" s="28"/>
      <c r="K17" s="51" t="str">
        <f>IFERROR(VLOOKUP($K$14,Blad2!$A$6:$Z$48,4,),"")</f>
        <v/>
      </c>
      <c r="L17" s="51"/>
      <c r="M17" s="51"/>
      <c r="N17" s="51"/>
      <c r="O17" s="51"/>
      <c r="P17" s="51"/>
      <c r="Q17" s="51"/>
      <c r="R17" s="10"/>
    </row>
    <row r="18" spans="1:18" ht="14.1" customHeight="1" x14ac:dyDescent="0.2">
      <c r="A18" s="7"/>
      <c r="B18" s="6" t="s">
        <v>46</v>
      </c>
      <c r="C18" s="28"/>
      <c r="D18" s="28"/>
      <c r="E18" s="28"/>
      <c r="F18" s="28"/>
      <c r="G18" s="28"/>
      <c r="H18" s="29"/>
      <c r="I18" s="28"/>
      <c r="J18" s="28"/>
      <c r="K18" s="51" t="str">
        <f>IFERROR(VLOOKUP($K$14,Blad2!$A$6:$Z$48,6,),"")</f>
        <v/>
      </c>
      <c r="L18" s="51"/>
      <c r="M18" s="51"/>
      <c r="N18" s="51"/>
      <c r="O18" s="51"/>
      <c r="P18" s="51"/>
      <c r="Q18" s="51"/>
      <c r="R18" s="10"/>
    </row>
    <row r="19" spans="1:18" ht="14.1" customHeight="1" x14ac:dyDescent="0.2">
      <c r="A19" s="7"/>
      <c r="B19" s="6" t="s">
        <v>19</v>
      </c>
      <c r="C19" s="28"/>
      <c r="D19" s="28"/>
      <c r="E19" s="28"/>
      <c r="F19" s="29"/>
      <c r="G19" s="28"/>
      <c r="H19" s="28"/>
      <c r="I19" s="28"/>
      <c r="J19" s="28"/>
      <c r="K19" s="51" t="str">
        <f>IFERROR(VLOOKUP($K$14,Blad2!$A$6:$Z$48,7,),"")</f>
        <v/>
      </c>
      <c r="L19" s="51"/>
      <c r="M19" s="51"/>
      <c r="N19" s="51"/>
      <c r="O19" s="51"/>
      <c r="P19" s="51"/>
      <c r="Q19" s="51"/>
      <c r="R19" s="10"/>
    </row>
    <row r="20" spans="1:18" ht="14.1" customHeight="1" x14ac:dyDescent="0.2">
      <c r="A20" s="7"/>
      <c r="B20" s="56" t="s">
        <v>27</v>
      </c>
      <c r="C20" s="56"/>
      <c r="D20" s="56"/>
      <c r="E20" s="56"/>
      <c r="F20" s="56"/>
      <c r="G20" s="56"/>
      <c r="H20" s="56"/>
      <c r="I20" s="56"/>
      <c r="J20" s="28"/>
      <c r="K20" s="52" t="str">
        <f>IFERROR(VLOOKUP($K$14,Blad2!$A$6:$Z$48,13,),"")</f>
        <v/>
      </c>
      <c r="L20" s="52"/>
      <c r="M20" s="52"/>
      <c r="N20" s="52"/>
      <c r="O20" s="52"/>
      <c r="P20" s="52"/>
      <c r="Q20" s="52"/>
      <c r="R20" s="10"/>
    </row>
    <row r="21" spans="1:18" ht="14.1" customHeight="1" x14ac:dyDescent="0.2">
      <c r="A21" s="7"/>
      <c r="B21" s="57" t="s">
        <v>36</v>
      </c>
      <c r="C21" s="57"/>
      <c r="D21" s="57"/>
      <c r="E21" s="57"/>
      <c r="F21" s="57"/>
      <c r="G21" s="57"/>
      <c r="H21" s="57"/>
      <c r="I21" s="57"/>
      <c r="J21" s="28"/>
      <c r="K21" s="51" t="str">
        <f>IFERROR(VLOOKUP($K$14,Blad2!$A$6:$Z$48,17,),"")</f>
        <v/>
      </c>
      <c r="L21" s="51"/>
      <c r="M21" s="51"/>
      <c r="N21" s="51"/>
      <c r="O21" s="51"/>
      <c r="P21" s="51"/>
      <c r="Q21" s="51"/>
      <c r="R21" s="10"/>
    </row>
    <row r="22" spans="1:18" ht="14.1" customHeight="1" x14ac:dyDescent="0.2">
      <c r="A22" s="7"/>
      <c r="B22" s="6" t="s">
        <v>22</v>
      </c>
      <c r="C22" s="28"/>
      <c r="D22" s="28"/>
      <c r="E22" s="29"/>
      <c r="F22" s="28"/>
      <c r="G22" s="28"/>
      <c r="H22" s="28"/>
      <c r="I22" s="28"/>
      <c r="J22" s="28"/>
      <c r="K22" s="51" t="str">
        <f>IFERROR(VLOOKUP($K$14,Blad2!$A$6:$Z$48,8,),"")</f>
        <v/>
      </c>
      <c r="L22" s="51"/>
      <c r="M22" s="51"/>
      <c r="N22" s="51"/>
      <c r="O22" s="51"/>
      <c r="P22" s="51"/>
      <c r="Q22" s="51"/>
      <c r="R22" s="10"/>
    </row>
    <row r="23" spans="1:18" ht="14.1" customHeight="1" x14ac:dyDescent="0.2">
      <c r="A23" s="7"/>
      <c r="B23" s="57" t="s">
        <v>24</v>
      </c>
      <c r="C23" s="57"/>
      <c r="D23" s="57"/>
      <c r="E23" s="57"/>
      <c r="F23" s="57"/>
      <c r="G23" s="57"/>
      <c r="H23" s="57"/>
      <c r="I23" s="57"/>
      <c r="J23" s="28"/>
      <c r="K23" s="51" t="str">
        <f>IFERROR(VLOOKUP($K$14,Blad2!$A$6:$Z$48,9,),"")</f>
        <v/>
      </c>
      <c r="L23" s="51"/>
      <c r="M23" s="51"/>
      <c r="N23" s="51"/>
      <c r="O23" s="51"/>
      <c r="P23" s="51"/>
      <c r="Q23" s="51"/>
      <c r="R23" s="10"/>
    </row>
    <row r="24" spans="1:18" ht="14.1" customHeight="1" x14ac:dyDescent="0.2">
      <c r="A24" s="7"/>
      <c r="B24" s="57"/>
      <c r="C24" s="57"/>
      <c r="D24" s="57"/>
      <c r="E24" s="57"/>
      <c r="F24" s="57"/>
      <c r="G24" s="57"/>
      <c r="H24" s="57"/>
      <c r="I24" s="57"/>
      <c r="J24" s="28"/>
      <c r="K24" s="23"/>
      <c r="L24" s="23"/>
      <c r="M24" s="23"/>
      <c r="N24" s="23"/>
      <c r="O24" s="23"/>
      <c r="P24" s="23"/>
      <c r="Q24" s="23"/>
      <c r="R24" s="10"/>
    </row>
    <row r="25" spans="1:18" ht="14.1" customHeight="1" x14ac:dyDescent="0.2">
      <c r="A25" s="7"/>
      <c r="B25" s="46"/>
      <c r="C25" s="46"/>
      <c r="D25" s="46"/>
      <c r="E25" s="46"/>
      <c r="F25" s="46"/>
      <c r="G25" s="46"/>
      <c r="H25" s="46"/>
      <c r="I25" s="46"/>
      <c r="J25" s="28"/>
      <c r="K25" s="23"/>
      <c r="L25" s="23"/>
      <c r="M25" s="23"/>
      <c r="N25" s="23"/>
      <c r="O25" s="23"/>
      <c r="P25" s="23"/>
      <c r="Q25" s="23"/>
      <c r="R25" s="10"/>
    </row>
    <row r="26" spans="1:18" ht="14.1" customHeight="1" x14ac:dyDescent="0.2">
      <c r="A26" s="52" t="s">
        <v>40</v>
      </c>
      <c r="B26" s="52"/>
      <c r="C26" s="52"/>
      <c r="D26" s="52"/>
      <c r="E26" s="52"/>
      <c r="F26" s="52"/>
      <c r="G26" s="26"/>
      <c r="H26" s="26"/>
      <c r="I26" s="26"/>
      <c r="J26" s="28"/>
      <c r="K26" s="23"/>
      <c r="L26" s="23"/>
      <c r="M26" s="23"/>
      <c r="N26" s="23"/>
      <c r="O26" s="23"/>
      <c r="P26" s="23"/>
      <c r="Q26" s="23"/>
      <c r="R26" s="10"/>
    </row>
    <row r="27" spans="1:18" ht="14.1" customHeight="1" x14ac:dyDescent="0.2">
      <c r="A27" s="25"/>
      <c r="B27" s="57" t="s">
        <v>135</v>
      </c>
      <c r="C27" s="61"/>
      <c r="D27" s="61"/>
      <c r="E27" s="61"/>
      <c r="F27" s="61"/>
      <c r="G27" s="61"/>
      <c r="H27" s="61"/>
      <c r="I27" s="61"/>
      <c r="J27" s="28"/>
      <c r="K27" s="51" t="str">
        <f>IFERROR(VLOOKUP($K$14,Blad2!$A$6:$Z$48,10,),"")</f>
        <v/>
      </c>
      <c r="L27" s="51"/>
      <c r="M27" s="51"/>
      <c r="N27" s="51"/>
      <c r="O27" s="51"/>
      <c r="P27" s="51"/>
      <c r="Q27" s="51"/>
      <c r="R27" s="10"/>
    </row>
    <row r="28" spans="1:18" ht="14.1" customHeight="1" x14ac:dyDescent="0.2">
      <c r="A28" s="7"/>
      <c r="B28" s="6" t="s">
        <v>39</v>
      </c>
      <c r="C28" s="28"/>
      <c r="D28" s="28"/>
      <c r="E28" s="29"/>
      <c r="F28" s="28"/>
      <c r="G28" s="28"/>
      <c r="H28" s="28"/>
      <c r="I28" s="28"/>
      <c r="J28" s="28"/>
      <c r="K28" s="51" t="str">
        <f>IFERROR(VLOOKUP($K$14,Blad2!$A$6:$Z$48,11,),"")</f>
        <v/>
      </c>
      <c r="L28" s="51"/>
      <c r="M28" s="51"/>
      <c r="N28" s="51"/>
      <c r="O28" s="48" t="str">
        <f>IF(K28="","","kW")</f>
        <v/>
      </c>
      <c r="P28" s="48"/>
      <c r="Q28" s="30"/>
      <c r="R28" s="10"/>
    </row>
    <row r="29" spans="1:18" ht="14.1" customHeight="1" x14ac:dyDescent="0.2">
      <c r="A29" s="7"/>
      <c r="B29" s="6" t="s">
        <v>2</v>
      </c>
      <c r="C29" s="28"/>
      <c r="D29" s="29"/>
      <c r="E29" s="28"/>
      <c r="F29" s="28"/>
      <c r="G29" s="28"/>
      <c r="H29" s="28"/>
      <c r="I29" s="28"/>
      <c r="J29" s="28"/>
      <c r="K29" s="51" t="str">
        <f>IFERROR(VLOOKUP($K$14,Blad2!$A$6:$Z$48,12,),"")</f>
        <v/>
      </c>
      <c r="L29" s="51"/>
      <c r="M29" s="51"/>
      <c r="N29" s="51"/>
      <c r="O29" s="51"/>
      <c r="P29" s="51"/>
      <c r="Q29" s="51"/>
      <c r="R29" s="10"/>
    </row>
    <row r="30" spans="1:18" ht="14.1" customHeight="1" x14ac:dyDescent="0.2">
      <c r="A30" s="7"/>
      <c r="B30" s="6" t="s">
        <v>28</v>
      </c>
      <c r="C30" s="28"/>
      <c r="D30" s="28"/>
      <c r="E30" s="28"/>
      <c r="F30" s="28"/>
      <c r="G30" s="29"/>
      <c r="H30" s="28"/>
      <c r="I30" s="28"/>
      <c r="J30" s="28"/>
      <c r="K30" s="51" t="str">
        <f>IFERROR(VLOOKUP($K$14,Blad2!$A$6:$Z$48,14,),"")</f>
        <v/>
      </c>
      <c r="L30" s="51"/>
      <c r="M30" s="51"/>
      <c r="N30" s="51"/>
      <c r="O30" s="51"/>
      <c r="P30" s="51"/>
      <c r="Q30" s="51"/>
      <c r="R30" s="10"/>
    </row>
    <row r="31" spans="1:18" ht="14.1" customHeight="1" x14ac:dyDescent="0.2">
      <c r="A31" s="7"/>
      <c r="B31" s="6" t="s">
        <v>29</v>
      </c>
      <c r="C31" s="28"/>
      <c r="D31" s="28"/>
      <c r="E31" s="28"/>
      <c r="F31" s="29"/>
      <c r="G31" s="28"/>
      <c r="H31" s="28"/>
      <c r="I31" s="28"/>
      <c r="J31" s="28"/>
      <c r="K31" s="59" t="str">
        <f>IFERROR(VLOOKUP($K$14,Blad2!$A$6:$Z$48,15,),"")</f>
        <v/>
      </c>
      <c r="L31" s="59"/>
      <c r="M31" s="59"/>
      <c r="N31" s="59"/>
      <c r="O31" s="48" t="str">
        <f>IF(K31="","","%")</f>
        <v/>
      </c>
      <c r="P31" s="48"/>
      <c r="Q31" s="29"/>
      <c r="R31" s="31"/>
    </row>
    <row r="32" spans="1:18" ht="14.1" customHeight="1" x14ac:dyDescent="0.2">
      <c r="A32" s="7"/>
      <c r="B32" s="6" t="s">
        <v>30</v>
      </c>
      <c r="C32" s="28"/>
      <c r="D32" s="28"/>
      <c r="E32" s="28"/>
      <c r="F32" s="28"/>
      <c r="G32" s="29"/>
      <c r="H32" s="28"/>
      <c r="I32" s="28"/>
      <c r="J32" s="28"/>
      <c r="K32" s="51" t="str">
        <f>IFERROR(VLOOKUP($K$14,Blad2!$A$6:$Z$48,16,),"")</f>
        <v/>
      </c>
      <c r="L32" s="51"/>
      <c r="M32" s="51"/>
      <c r="N32" s="51"/>
      <c r="O32" s="48" t="str">
        <f>IF(K32="","","°C")</f>
        <v/>
      </c>
      <c r="P32" s="48"/>
      <c r="Q32" s="29"/>
      <c r="R32" s="10"/>
    </row>
    <row r="33" spans="1:18" ht="14.1" customHeight="1" x14ac:dyDescent="0.2">
      <c r="A33" s="7"/>
      <c r="B33" s="6"/>
      <c r="C33" s="28"/>
      <c r="D33" s="28"/>
      <c r="E33" s="28"/>
      <c r="F33" s="28"/>
      <c r="G33" s="29"/>
      <c r="H33" s="28"/>
      <c r="I33" s="28"/>
      <c r="J33" s="28"/>
      <c r="K33" s="23"/>
      <c r="L33" s="23"/>
      <c r="M33" s="23"/>
      <c r="N33" s="23"/>
      <c r="O33" s="48"/>
      <c r="P33" s="48"/>
      <c r="Q33" s="29"/>
      <c r="R33" s="10"/>
    </row>
    <row r="34" spans="1:18" ht="14.1" customHeight="1" x14ac:dyDescent="0.2">
      <c r="A34" s="23" t="s">
        <v>41</v>
      </c>
      <c r="B34" s="23"/>
      <c r="C34" s="23"/>
      <c r="D34" s="23"/>
      <c r="E34" s="23"/>
      <c r="F34" s="23"/>
      <c r="G34" s="32"/>
      <c r="H34" s="32"/>
      <c r="I34" s="32"/>
      <c r="J34" s="28"/>
      <c r="K34" s="6"/>
      <c r="L34" s="6"/>
      <c r="M34" s="6"/>
      <c r="N34" s="6"/>
      <c r="O34" s="6"/>
      <c r="P34" s="6"/>
      <c r="Q34" s="23"/>
      <c r="R34" s="7"/>
    </row>
    <row r="35" spans="1:18" ht="14.1" customHeight="1" x14ac:dyDescent="0.2">
      <c r="A35" s="7"/>
      <c r="B35" s="57" t="s">
        <v>5</v>
      </c>
      <c r="C35" s="57"/>
      <c r="D35" s="57"/>
      <c r="E35" s="57"/>
      <c r="F35" s="57"/>
      <c r="G35" s="57"/>
      <c r="H35" s="57"/>
      <c r="I35" s="57"/>
      <c r="J35" s="28"/>
      <c r="K35" s="52" t="str">
        <f>IFERROR(VLOOKUP($K$14,Blad2!$AA$6:$AZ$48,5,),"")</f>
        <v/>
      </c>
      <c r="L35" s="52"/>
      <c r="M35" s="52"/>
      <c r="N35" s="52"/>
      <c r="O35" s="52"/>
      <c r="P35" s="52"/>
      <c r="Q35" s="52"/>
      <c r="R35" s="10"/>
    </row>
    <row r="36" spans="1:18" ht="14.1" customHeight="1" x14ac:dyDescent="0.2">
      <c r="A36" s="7"/>
      <c r="B36" s="57"/>
      <c r="C36" s="57"/>
      <c r="D36" s="57"/>
      <c r="E36" s="57"/>
      <c r="F36" s="57"/>
      <c r="G36" s="57"/>
      <c r="H36" s="57"/>
      <c r="I36" s="57"/>
      <c r="J36" s="28"/>
      <c r="K36" s="52"/>
      <c r="L36" s="52"/>
      <c r="M36" s="52"/>
      <c r="N36" s="52"/>
      <c r="O36" s="52"/>
      <c r="P36" s="52"/>
      <c r="Q36" s="52"/>
      <c r="R36" s="10"/>
    </row>
    <row r="37" spans="1:18" ht="14.1" customHeight="1" x14ac:dyDescent="0.2">
      <c r="A37" s="7"/>
      <c r="B37" s="57" t="s">
        <v>87</v>
      </c>
      <c r="C37" s="57"/>
      <c r="D37" s="57"/>
      <c r="E37" s="57"/>
      <c r="F37" s="57"/>
      <c r="G37" s="57"/>
      <c r="H37" s="57"/>
      <c r="I37" s="57"/>
      <c r="J37" s="28"/>
      <c r="K37" s="52" t="str">
        <f>IFERROR(VLOOKUP($K$14,Blad2!$AA$6:$AZ$48,7,),"")</f>
        <v/>
      </c>
      <c r="L37" s="52"/>
      <c r="M37" s="52"/>
      <c r="N37" s="52"/>
      <c r="O37" s="52"/>
      <c r="P37" s="52"/>
      <c r="Q37" s="52"/>
      <c r="R37" s="10"/>
    </row>
    <row r="38" spans="1:18" ht="14.1" customHeight="1" x14ac:dyDescent="0.2">
      <c r="A38" s="33"/>
      <c r="B38" s="57" t="s">
        <v>39</v>
      </c>
      <c r="C38" s="57"/>
      <c r="D38" s="57"/>
      <c r="E38" s="57"/>
      <c r="F38" s="57"/>
      <c r="G38" s="57"/>
      <c r="H38" s="57"/>
      <c r="I38" s="57"/>
      <c r="J38" s="28"/>
      <c r="K38" s="51" t="str">
        <f>IFERROR(VLOOKUP($K$14,Blad2!$AA$6:$AZ$48,8,),"")</f>
        <v/>
      </c>
      <c r="L38" s="51"/>
      <c r="M38" s="51"/>
      <c r="N38" s="51"/>
      <c r="O38" s="29" t="str">
        <f>IF(K38="","","kW")</f>
        <v/>
      </c>
      <c r="P38" s="29"/>
      <c r="Q38" s="29"/>
      <c r="R38" s="10"/>
    </row>
    <row r="39" spans="1:18" ht="14.1" customHeight="1" x14ac:dyDescent="0.2">
      <c r="A39" s="7"/>
      <c r="B39" s="56" t="s">
        <v>112</v>
      </c>
      <c r="C39" s="56"/>
      <c r="D39" s="56"/>
      <c r="E39" s="56"/>
      <c r="F39" s="56"/>
      <c r="G39" s="56"/>
      <c r="H39" s="56"/>
      <c r="I39" s="56"/>
      <c r="J39" s="28"/>
      <c r="K39" s="52" t="str">
        <f>IFERROR(VLOOKUP($K$14,Blad2!$AA$6:$AZ$48,10,),"")</f>
        <v/>
      </c>
      <c r="L39" s="52"/>
      <c r="M39" s="52"/>
      <c r="N39" s="52"/>
      <c r="O39" s="52"/>
      <c r="P39" s="52"/>
      <c r="Q39" s="52"/>
      <c r="R39" s="24"/>
    </row>
    <row r="40" spans="1:18" ht="14.1" customHeight="1" x14ac:dyDescent="0.2">
      <c r="A40" s="7"/>
      <c r="B40" s="60" t="s">
        <v>129</v>
      </c>
      <c r="C40" s="60"/>
      <c r="D40" s="60"/>
      <c r="E40" s="60"/>
      <c r="F40" s="60"/>
      <c r="G40" s="60"/>
      <c r="H40" s="60"/>
      <c r="I40" s="38"/>
      <c r="J40" s="28"/>
      <c r="K40" s="52" t="str">
        <f>IFERROR(VLOOKUP($K$14,Blad2!$AA$6:$AZ$48,11,),"")</f>
        <v/>
      </c>
      <c r="L40" s="52"/>
      <c r="M40" s="52"/>
      <c r="N40" s="52"/>
      <c r="O40" s="52"/>
      <c r="P40" s="52"/>
      <c r="Q40" s="52"/>
      <c r="R40" s="37"/>
    </row>
    <row r="41" spans="1:18" ht="14.1" customHeight="1" x14ac:dyDescent="0.2">
      <c r="A41" s="7"/>
      <c r="B41" s="56" t="s">
        <v>91</v>
      </c>
      <c r="C41" s="56"/>
      <c r="D41" s="56"/>
      <c r="E41" s="56"/>
      <c r="F41" s="56"/>
      <c r="G41" s="56"/>
      <c r="H41" s="56"/>
      <c r="I41" s="56"/>
      <c r="J41" s="28"/>
      <c r="K41" s="52" t="str">
        <f>IFERROR(VLOOKUP($K$14,Blad2!$AA$6:$AZ$48,12,),"")</f>
        <v/>
      </c>
      <c r="L41" s="52"/>
      <c r="M41" s="52"/>
      <c r="N41" s="52"/>
      <c r="O41" s="52"/>
      <c r="P41" s="52"/>
      <c r="Q41" s="52"/>
      <c r="R41" s="24"/>
    </row>
    <row r="42" spans="1:18" ht="14.1" customHeight="1" x14ac:dyDescent="0.2">
      <c r="A42" s="7"/>
      <c r="B42" s="56" t="s">
        <v>92</v>
      </c>
      <c r="C42" s="56"/>
      <c r="D42" s="56"/>
      <c r="E42" s="56"/>
      <c r="F42" s="56"/>
      <c r="G42" s="56"/>
      <c r="H42" s="56"/>
      <c r="I42" s="56"/>
      <c r="J42" s="7"/>
      <c r="K42" s="51" t="str">
        <f>IFERROR(VLOOKUP($K$14,Blad2!$AA$6:$AZ$48,13,),"")</f>
        <v/>
      </c>
      <c r="L42" s="51"/>
      <c r="M42" s="51"/>
      <c r="N42" s="51"/>
      <c r="O42" s="51"/>
      <c r="P42" s="51"/>
      <c r="Q42" s="51"/>
      <c r="R42" s="7"/>
    </row>
    <row r="43" spans="1:18" ht="14.1" customHeight="1" x14ac:dyDescent="0.2">
      <c r="A43" s="7"/>
      <c r="B43" s="56" t="s">
        <v>95</v>
      </c>
      <c r="C43" s="56"/>
      <c r="D43" s="56"/>
      <c r="E43" s="56"/>
      <c r="F43" s="56"/>
      <c r="G43" s="56"/>
      <c r="H43" s="56"/>
      <c r="I43" s="56"/>
      <c r="J43" s="7"/>
      <c r="K43" s="51" t="str">
        <f>IFERROR(VLOOKUP($K$14,Blad2!$AA$6:$AZ$48,14,),"")</f>
        <v/>
      </c>
      <c r="L43" s="51"/>
      <c r="M43" s="51"/>
      <c r="N43" s="51"/>
      <c r="O43" s="51"/>
      <c r="P43" s="51"/>
      <c r="Q43" s="51"/>
      <c r="R43" s="7"/>
    </row>
    <row r="44" spans="1:18" ht="14.1" customHeight="1" x14ac:dyDescent="0.2">
      <c r="A44" s="7"/>
      <c r="B44" s="56" t="s">
        <v>97</v>
      </c>
      <c r="C44" s="56"/>
      <c r="D44" s="56"/>
      <c r="E44" s="56"/>
      <c r="F44" s="56"/>
      <c r="G44" s="56"/>
      <c r="H44" s="56"/>
      <c r="I44" s="56"/>
      <c r="J44" s="7"/>
      <c r="K44" s="51" t="str">
        <f>IFERROR(VLOOKUP($K$14,Blad2!$AA$6:$AZ$48,15,),"")</f>
        <v/>
      </c>
      <c r="L44" s="51"/>
      <c r="M44" s="51"/>
      <c r="N44" s="51"/>
      <c r="O44" s="23" t="str">
        <f>IF(K44="","","%")</f>
        <v/>
      </c>
      <c r="P44" s="23"/>
      <c r="Q44" s="23"/>
      <c r="R44" s="7"/>
    </row>
    <row r="45" spans="1:18" ht="14.1" customHeight="1" x14ac:dyDescent="0.2">
      <c r="A45" s="7"/>
      <c r="B45" s="45"/>
      <c r="C45" s="45"/>
      <c r="D45" s="45"/>
      <c r="E45" s="45"/>
      <c r="F45" s="45"/>
      <c r="G45" s="45"/>
      <c r="H45" s="45"/>
      <c r="I45" s="45"/>
      <c r="J45" s="7"/>
      <c r="K45" s="23"/>
      <c r="L45" s="23"/>
      <c r="M45" s="23"/>
      <c r="N45" s="23"/>
      <c r="O45" s="23"/>
      <c r="P45" s="23"/>
      <c r="Q45" s="23"/>
      <c r="R45" s="7"/>
    </row>
    <row r="46" spans="1:18" s="39" customFormat="1" ht="14.1" customHeight="1" x14ac:dyDescent="0.2">
      <c r="A46" s="23" t="s">
        <v>123</v>
      </c>
      <c r="B46" s="35"/>
      <c r="C46" s="35"/>
      <c r="D46" s="35"/>
      <c r="E46" s="35"/>
      <c r="F46" s="35"/>
      <c r="G46" s="35"/>
      <c r="H46" s="35"/>
      <c r="I46" s="35"/>
      <c r="J46" s="10"/>
      <c r="K46" s="49"/>
      <c r="L46" s="49"/>
      <c r="M46" s="49"/>
      <c r="N46" s="49"/>
      <c r="O46" s="49"/>
      <c r="P46" s="49"/>
      <c r="Q46" s="49"/>
      <c r="R46" s="10"/>
    </row>
    <row r="47" spans="1:18" ht="14.1" customHeight="1" x14ac:dyDescent="0.2">
      <c r="A47" s="7"/>
      <c r="B47" s="56" t="s">
        <v>124</v>
      </c>
      <c r="C47" s="56"/>
      <c r="D47" s="56"/>
      <c r="E47" s="56"/>
      <c r="F47" s="56"/>
      <c r="G47" s="56"/>
      <c r="H47" s="56"/>
      <c r="I47" s="56"/>
      <c r="J47" s="7"/>
      <c r="K47" s="63" t="str">
        <f>IFERROR(VLOOKUP($K$14,Blad2!$AA$6:$AZ$48,16,),"")</f>
        <v/>
      </c>
      <c r="L47" s="63"/>
      <c r="M47" s="63"/>
      <c r="N47" s="63"/>
      <c r="O47" s="63"/>
      <c r="P47" s="63"/>
      <c r="Q47" s="63"/>
      <c r="R47" s="7"/>
    </row>
    <row r="48" spans="1:18" ht="14.1" customHeight="1" x14ac:dyDescent="0.2">
      <c r="A48" s="7"/>
      <c r="B48" s="56" t="s">
        <v>125</v>
      </c>
      <c r="C48" s="56"/>
      <c r="D48" s="56"/>
      <c r="E48" s="56"/>
      <c r="F48" s="56"/>
      <c r="G48" s="56"/>
      <c r="H48" s="56"/>
      <c r="I48" s="56"/>
      <c r="J48" s="7"/>
      <c r="K48" s="63" t="str">
        <f>IFERROR(VLOOKUP($K$14,Blad2!$AA$6:$AZ$48,17,),"")</f>
        <v/>
      </c>
      <c r="L48" s="63"/>
      <c r="M48" s="63"/>
      <c r="N48" s="63"/>
      <c r="O48" s="63"/>
      <c r="P48" s="63"/>
      <c r="Q48" s="63"/>
      <c r="R48" s="7"/>
    </row>
    <row r="49" spans="1:18" ht="14.1" customHeight="1" x14ac:dyDescent="0.2">
      <c r="A49" s="7"/>
      <c r="B49" s="56" t="s">
        <v>126</v>
      </c>
      <c r="C49" s="56"/>
      <c r="D49" s="56"/>
      <c r="E49" s="56"/>
      <c r="F49" s="56"/>
      <c r="G49" s="56"/>
      <c r="H49" s="56"/>
      <c r="I49" s="56"/>
      <c r="J49" s="7"/>
      <c r="K49" s="58" t="str">
        <f>IFERROR(VLOOKUP($K$14,Blad2!$AA$6:$AZ$48,18,),"")</f>
        <v/>
      </c>
      <c r="L49" s="58"/>
      <c r="M49" s="58"/>
      <c r="N49" s="58"/>
      <c r="O49" s="58"/>
      <c r="P49" s="58"/>
      <c r="Q49" s="58"/>
      <c r="R49" s="7"/>
    </row>
    <row r="50" spans="1:18" ht="14.1" customHeight="1" x14ac:dyDescent="0.2">
      <c r="A50" s="7"/>
      <c r="B50" s="36"/>
      <c r="C50" s="36"/>
      <c r="D50" s="36"/>
      <c r="E50" s="36"/>
      <c r="F50" s="36"/>
      <c r="G50" s="36"/>
      <c r="H50" s="36"/>
      <c r="I50" s="36"/>
      <c r="J50" s="7"/>
      <c r="K50" s="58"/>
      <c r="L50" s="58"/>
      <c r="M50" s="58"/>
      <c r="N50" s="58"/>
      <c r="O50" s="58"/>
      <c r="P50" s="58"/>
      <c r="Q50" s="58"/>
      <c r="R50" s="7"/>
    </row>
    <row r="51" spans="1:18" ht="17.100000000000001" customHeight="1" x14ac:dyDescent="0.2">
      <c r="A51" s="7"/>
      <c r="B51" s="56" t="s">
        <v>127</v>
      </c>
      <c r="C51" s="56"/>
      <c r="D51" s="56"/>
      <c r="E51" s="56"/>
      <c r="F51" s="56"/>
      <c r="G51" s="56"/>
      <c r="H51" s="56"/>
      <c r="I51" s="56"/>
      <c r="J51" s="28"/>
      <c r="K51" s="51" t="str">
        <f>IFERROR(VLOOKUP($K$14,Blad2!$AA$6:$AZ$48,19,),"")</f>
        <v/>
      </c>
      <c r="L51" s="51"/>
      <c r="M51" s="51"/>
      <c r="N51" s="51"/>
      <c r="O51" s="23"/>
      <c r="P51" s="23"/>
      <c r="Q51" s="23"/>
      <c r="R51" s="24"/>
    </row>
    <row r="52" spans="1:18" ht="17.100000000000001" customHeight="1" x14ac:dyDescent="0.2">
      <c r="A52" s="7"/>
      <c r="B52" s="56" t="s">
        <v>128</v>
      </c>
      <c r="C52" s="56"/>
      <c r="D52" s="56"/>
      <c r="E52" s="56"/>
      <c r="F52" s="56"/>
      <c r="G52" s="56"/>
      <c r="H52" s="56"/>
      <c r="I52" s="56"/>
      <c r="J52" s="28"/>
      <c r="K52" s="51" t="str">
        <f>IFERROR(VLOOKUP($K$14,Blad2!$AA$6:$AZ$48,20,),"")</f>
        <v/>
      </c>
      <c r="L52" s="51"/>
      <c r="M52" s="51"/>
      <c r="N52" s="51"/>
      <c r="O52" s="23"/>
      <c r="P52" s="23"/>
      <c r="Q52" s="23"/>
      <c r="R52" s="35"/>
    </row>
    <row r="53" spans="1:18" ht="17.100000000000001" customHeight="1" x14ac:dyDescent="0.2">
      <c r="A53" s="7"/>
      <c r="B53" s="6"/>
      <c r="C53" s="28"/>
      <c r="D53" s="28"/>
      <c r="E53" s="29"/>
      <c r="F53" s="28"/>
      <c r="G53" s="28"/>
      <c r="H53" s="28"/>
      <c r="I53" s="28"/>
      <c r="J53" s="28"/>
      <c r="K53" s="24"/>
      <c r="L53" s="24"/>
      <c r="M53" s="24"/>
      <c r="N53" s="24"/>
      <c r="O53" s="24"/>
      <c r="P53" s="24"/>
      <c r="Q53" s="7"/>
      <c r="R53" s="24"/>
    </row>
    <row r="54" spans="1:18" ht="17.100000000000001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62"/>
      <c r="L54" s="62"/>
      <c r="M54" s="62"/>
      <c r="N54" s="62"/>
      <c r="O54" s="62"/>
      <c r="P54" s="62"/>
      <c r="Q54" s="62"/>
      <c r="R54" s="62"/>
    </row>
    <row r="55" spans="1:18" ht="17.100000000000001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62"/>
      <c r="L55" s="62"/>
      <c r="M55" s="62"/>
      <c r="N55" s="62"/>
      <c r="O55" s="62"/>
      <c r="P55" s="62"/>
      <c r="Q55" s="62"/>
      <c r="R55" s="62"/>
    </row>
    <row r="56" spans="1:18" ht="17.100000000000001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62"/>
      <c r="L56" s="62"/>
      <c r="M56" s="62"/>
      <c r="N56" s="62"/>
      <c r="O56" s="62"/>
      <c r="P56" s="62"/>
      <c r="Q56" s="62"/>
      <c r="R56" s="62"/>
    </row>
    <row r="57" spans="1:18" x14ac:dyDescent="0.2">
      <c r="A57" s="7"/>
      <c r="B57" s="53"/>
      <c r="C57" s="53"/>
      <c r="D57" s="53"/>
      <c r="E57" s="53"/>
      <c r="F57" s="53"/>
      <c r="G57" s="53"/>
      <c r="H57" s="53"/>
      <c r="I57" s="53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8" ht="14.1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ht="14.1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R73" s="7"/>
    </row>
    <row r="74" spans="1:18" hidden="1" x14ac:dyDescent="0.2">
      <c r="A74" s="7"/>
    </row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hidden="1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</sheetData>
  <sheetProtection algorithmName="SHA-512" hashValue="+y4/sZgmcpBY1eo41Lq5Zg4lRKBWqPpeUfpnUqKIjqtlhNyUNyRIHJbyEhccihVWs7iPi1FsLh43AkdM+NNVOQ==" saltValue="EXnALqI4J6Obdzcv+zlFpw==" spinCount="100000" sheet="1" objects="1" scenarios="1"/>
  <mergeCells count="55">
    <mergeCell ref="K54:R56"/>
    <mergeCell ref="B42:I42"/>
    <mergeCell ref="K42:Q42"/>
    <mergeCell ref="B43:I43"/>
    <mergeCell ref="K43:Q43"/>
    <mergeCell ref="K44:N44"/>
    <mergeCell ref="K51:N51"/>
    <mergeCell ref="K52:N52"/>
    <mergeCell ref="B44:I44"/>
    <mergeCell ref="B47:I47"/>
    <mergeCell ref="B48:I48"/>
    <mergeCell ref="B49:I49"/>
    <mergeCell ref="B51:I51"/>
    <mergeCell ref="B52:I52"/>
    <mergeCell ref="K47:Q47"/>
    <mergeCell ref="K48:Q48"/>
    <mergeCell ref="B23:I24"/>
    <mergeCell ref="K39:Q39"/>
    <mergeCell ref="B41:I41"/>
    <mergeCell ref="K31:N31"/>
    <mergeCell ref="B39:I39"/>
    <mergeCell ref="B40:H40"/>
    <mergeCell ref="K40:Q40"/>
    <mergeCell ref="K32:N32"/>
    <mergeCell ref="K38:N38"/>
    <mergeCell ref="K41:Q41"/>
    <mergeCell ref="B27:I27"/>
    <mergeCell ref="B37:I37"/>
    <mergeCell ref="K35:Q36"/>
    <mergeCell ref="B57:I57"/>
    <mergeCell ref="A9:Q11"/>
    <mergeCell ref="K19:Q19"/>
    <mergeCell ref="K17:Q17"/>
    <mergeCell ref="K16:Q16"/>
    <mergeCell ref="K15:Q15"/>
    <mergeCell ref="K14:Q14"/>
    <mergeCell ref="A12:P12"/>
    <mergeCell ref="A13:F13"/>
    <mergeCell ref="B20:I20"/>
    <mergeCell ref="B38:I38"/>
    <mergeCell ref="K37:Q37"/>
    <mergeCell ref="B35:I36"/>
    <mergeCell ref="K49:Q50"/>
    <mergeCell ref="A26:F26"/>
    <mergeCell ref="B21:I21"/>
    <mergeCell ref="R14:Y14"/>
    <mergeCell ref="K22:Q22"/>
    <mergeCell ref="K21:Q21"/>
    <mergeCell ref="K20:Q20"/>
    <mergeCell ref="K30:Q30"/>
    <mergeCell ref="K29:Q29"/>
    <mergeCell ref="K18:Q18"/>
    <mergeCell ref="K27:Q27"/>
    <mergeCell ref="K23:Q23"/>
    <mergeCell ref="K28:N28"/>
  </mergeCells>
  <conditionalFormatting sqref="K14">
    <cfRule type="cellIs" dxfId="11" priority="51" operator="equal">
      <formula>""</formula>
    </cfRule>
    <cfRule type="cellIs" dxfId="10" priority="53" operator="equal">
      <formula>"Selecteer hier uw verwarmingsketel"</formula>
    </cfRule>
  </conditionalFormatting>
  <conditionalFormatting sqref="K53:P53 R16:R19 K15:K19 Q34 Q54:Q56 R51:R53 K35 K51:K52 O51:P52 K28:K33 R22:R33 K37:K41 R35:R41">
    <cfRule type="cellIs" dxfId="9" priority="49" operator="equal">
      <formula>"Niet van toepassing"</formula>
    </cfRule>
  </conditionalFormatting>
  <conditionalFormatting sqref="R20 K20:K27">
    <cfRule type="cellIs" dxfId="8" priority="45" operator="equal">
      <formula>"Niet van toepassing"</formula>
    </cfRule>
  </conditionalFormatting>
  <conditionalFormatting sqref="K54:P54 R54">
    <cfRule type="cellIs" dxfId="7" priority="30" operator="equal">
      <formula>"Niet van toepassing"</formula>
    </cfRule>
  </conditionalFormatting>
  <conditionalFormatting sqref="Q31">
    <cfRule type="cellIs" dxfId="6" priority="12" operator="equal">
      <formula>"Niet van toepassing"</formula>
    </cfRule>
  </conditionalFormatting>
  <conditionalFormatting sqref="Q32:Q33">
    <cfRule type="cellIs" dxfId="5" priority="11" operator="equal">
      <formula>"Niet van toepassing"</formula>
    </cfRule>
  </conditionalFormatting>
  <conditionalFormatting sqref="Q1:Q8">
    <cfRule type="cellIs" dxfId="4" priority="7" operator="equal">
      <formula>"Niet van toepassing"</formula>
    </cfRule>
  </conditionalFormatting>
  <conditionalFormatting sqref="R14:Y14">
    <cfRule type="cellIs" dxfId="3" priority="6" operator="equal">
      <formula>"Niet van toepassing"</formula>
    </cfRule>
  </conditionalFormatting>
  <conditionalFormatting sqref="K42:Q42">
    <cfRule type="cellIs" dxfId="2" priority="3" operator="equal">
      <formula>"Niet van toepassing"</formula>
    </cfRule>
  </conditionalFormatting>
  <conditionalFormatting sqref="K43:Q43 K44:K45 O44:Q45">
    <cfRule type="cellIs" dxfId="1" priority="2" operator="equal">
      <formula>"Niet van toepassing"</formula>
    </cfRule>
  </conditionalFormatting>
  <conditionalFormatting sqref="K46:Q46 K47:K49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3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Blad2!$A$5:$A$48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T48" sqref="AT48"/>
    </sheetView>
  </sheetViews>
  <sheetFormatPr defaultRowHeight="12.75" x14ac:dyDescent="0.2"/>
  <cols>
    <col min="1" max="1" width="33.42578125" style="3" bestFit="1" customWidth="1"/>
    <col min="2" max="2" width="49.140625" style="3" bestFit="1" customWidth="1"/>
    <col min="3" max="3" width="30.85546875" style="3" bestFit="1" customWidth="1"/>
    <col min="4" max="4" width="22.85546875" style="3" customWidth="1"/>
    <col min="5" max="7" width="32.42578125" style="3" customWidth="1"/>
    <col min="8" max="8" width="32.5703125" style="3" customWidth="1"/>
    <col min="9" max="9" width="40.28515625" style="3" customWidth="1"/>
    <col min="10" max="10" width="28.5703125" style="3" customWidth="1"/>
    <col min="11" max="11" width="10" style="3" bestFit="1" customWidth="1"/>
    <col min="12" max="12" width="40.85546875" style="3" bestFit="1" customWidth="1"/>
    <col min="13" max="13" width="36.7109375" style="3" customWidth="1"/>
    <col min="14" max="14" width="22" style="3" customWidth="1"/>
    <col min="15" max="15" width="28" style="17" customWidth="1"/>
    <col min="16" max="16" width="52.42578125" style="3" customWidth="1"/>
    <col min="17" max="17" width="41.42578125" style="3" customWidth="1"/>
    <col min="18" max="18" width="37.7109375" style="3" customWidth="1"/>
    <col min="19" max="19" width="27" style="3" customWidth="1"/>
    <col min="20" max="20" width="51.5703125" style="3" customWidth="1"/>
    <col min="21" max="21" width="40.85546875" style="3" customWidth="1"/>
    <col min="22" max="22" width="42.140625" style="3" customWidth="1"/>
    <col min="23" max="23" width="38.140625" style="3" customWidth="1"/>
    <col min="24" max="24" width="43.28515625" style="3" customWidth="1"/>
    <col min="25" max="25" width="46.140625" style="3" customWidth="1"/>
    <col min="26" max="26" width="25.28515625" style="3" customWidth="1"/>
    <col min="27" max="27" width="30.28515625" style="3" customWidth="1"/>
    <col min="28" max="28" width="14.140625" style="3" customWidth="1"/>
    <col min="29" max="29" width="24" style="3" customWidth="1"/>
    <col min="30" max="30" width="40.5703125" style="3" customWidth="1"/>
    <col min="31" max="31" width="62.42578125" style="3" bestFit="1" customWidth="1"/>
    <col min="32" max="32" width="67" style="3" customWidth="1"/>
    <col min="33" max="33" width="18.28515625" style="3" customWidth="1"/>
    <col min="34" max="34" width="31.42578125" style="3" customWidth="1"/>
    <col min="35" max="35" width="23.7109375" style="3" customWidth="1"/>
    <col min="36" max="36" width="32.28515625" style="3" customWidth="1"/>
    <col min="37" max="37" width="38.28515625" style="3" customWidth="1"/>
    <col min="38" max="38" width="23.42578125" style="3" customWidth="1"/>
    <col min="39" max="39" width="46.140625" style="3" customWidth="1"/>
    <col min="40" max="40" width="38.42578125" style="3" customWidth="1"/>
    <col min="41" max="41" width="28.42578125" style="40" customWidth="1"/>
    <col min="42" max="42" width="37.85546875" style="3" customWidth="1"/>
    <col min="43" max="43" width="27" style="3" customWidth="1"/>
    <col min="44" max="44" width="42.140625" style="3" customWidth="1"/>
    <col min="45" max="45" width="22.5703125" style="3" customWidth="1"/>
    <col min="46" max="46" width="42.140625" style="3" customWidth="1"/>
    <col min="47" max="47" width="10.28515625" style="3" customWidth="1"/>
    <col min="48" max="16384" width="9.140625" style="3"/>
  </cols>
  <sheetData>
    <row r="1" spans="1:50" ht="15" x14ac:dyDescent="0.25">
      <c r="B1" s="11"/>
      <c r="C1" s="9"/>
      <c r="D1" s="9"/>
      <c r="E1" s="9"/>
      <c r="F1" s="9"/>
      <c r="G1" s="9"/>
      <c r="H1" s="9"/>
      <c r="I1" s="2"/>
      <c r="J1" s="2"/>
      <c r="O1" s="12"/>
    </row>
    <row r="2" spans="1:50" ht="15" x14ac:dyDescent="0.25">
      <c r="A2" s="3">
        <v>1</v>
      </c>
      <c r="B2" s="11">
        <v>2</v>
      </c>
      <c r="C2" s="3">
        <v>3</v>
      </c>
      <c r="D2" s="11">
        <v>4</v>
      </c>
      <c r="E2" s="3">
        <v>5</v>
      </c>
      <c r="F2" s="11">
        <v>6</v>
      </c>
      <c r="G2" s="3">
        <v>7</v>
      </c>
      <c r="H2" s="11">
        <v>8</v>
      </c>
      <c r="I2" s="3">
        <v>9</v>
      </c>
      <c r="J2" s="11">
        <v>10</v>
      </c>
      <c r="K2" s="3">
        <v>11</v>
      </c>
      <c r="L2" s="11">
        <v>12</v>
      </c>
      <c r="M2" s="3">
        <v>13</v>
      </c>
      <c r="N2" s="11">
        <v>14</v>
      </c>
      <c r="O2" s="12">
        <v>15</v>
      </c>
      <c r="P2" s="11">
        <v>16</v>
      </c>
      <c r="Q2" s="3">
        <v>17</v>
      </c>
      <c r="R2" s="11">
        <v>18</v>
      </c>
      <c r="S2" s="3">
        <v>19</v>
      </c>
      <c r="T2" s="11">
        <v>20</v>
      </c>
      <c r="U2" s="3">
        <v>21</v>
      </c>
      <c r="V2" s="11">
        <v>22</v>
      </c>
      <c r="W2" s="3">
        <v>23</v>
      </c>
      <c r="X2" s="11">
        <v>24</v>
      </c>
      <c r="Y2" s="3">
        <v>25</v>
      </c>
      <c r="Z2" s="11">
        <v>26</v>
      </c>
      <c r="AA2" s="3">
        <v>1</v>
      </c>
      <c r="AB2" s="11">
        <v>2</v>
      </c>
      <c r="AC2" s="3">
        <v>3</v>
      </c>
      <c r="AD2" s="11">
        <v>4</v>
      </c>
      <c r="AE2" s="3">
        <v>5</v>
      </c>
      <c r="AF2" s="11">
        <v>6</v>
      </c>
      <c r="AG2" s="3">
        <v>7</v>
      </c>
      <c r="AH2" s="11">
        <v>8</v>
      </c>
      <c r="AI2" s="3">
        <v>9</v>
      </c>
      <c r="AJ2" s="11">
        <v>10</v>
      </c>
      <c r="AK2" s="3">
        <v>11</v>
      </c>
      <c r="AL2" s="11">
        <v>12</v>
      </c>
      <c r="AM2" s="3">
        <v>13</v>
      </c>
      <c r="AN2" s="11">
        <v>14</v>
      </c>
      <c r="AO2" s="40">
        <v>15</v>
      </c>
      <c r="AP2" s="11">
        <v>16</v>
      </c>
      <c r="AQ2" s="3">
        <v>17</v>
      </c>
      <c r="AR2" s="11">
        <v>18</v>
      </c>
      <c r="AS2" s="3">
        <v>19</v>
      </c>
      <c r="AT2" s="11">
        <v>20</v>
      </c>
      <c r="AU2" s="3">
        <v>21</v>
      </c>
      <c r="AV2" s="11">
        <v>22</v>
      </c>
      <c r="AW2" s="3">
        <v>23</v>
      </c>
      <c r="AX2" s="11">
        <v>24</v>
      </c>
    </row>
    <row r="3" spans="1:50" ht="15" x14ac:dyDescent="0.25">
      <c r="B3" s="64" t="s">
        <v>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13"/>
      <c r="Y3" s="13"/>
      <c r="Z3" s="13"/>
      <c r="AA3" s="64" t="s">
        <v>7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P3" s="14"/>
      <c r="AR3" s="64"/>
      <c r="AS3" s="64"/>
      <c r="AT3" s="64"/>
      <c r="AU3" s="64"/>
      <c r="AV3" s="64"/>
    </row>
    <row r="4" spans="1:50" ht="15" x14ac:dyDescent="0.25">
      <c r="A4" s="4" t="s">
        <v>9</v>
      </c>
      <c r="B4" s="2"/>
      <c r="C4" s="2"/>
      <c r="D4" s="2" t="s">
        <v>11</v>
      </c>
      <c r="E4" s="4" t="s">
        <v>8</v>
      </c>
      <c r="F4" s="2" t="s">
        <v>47</v>
      </c>
      <c r="G4" s="2" t="s">
        <v>20</v>
      </c>
      <c r="H4" s="2" t="s">
        <v>25</v>
      </c>
      <c r="I4" s="2" t="s">
        <v>23</v>
      </c>
      <c r="J4" s="2" t="s">
        <v>26</v>
      </c>
      <c r="K4" s="2" t="s">
        <v>31</v>
      </c>
      <c r="L4" s="2" t="s">
        <v>10</v>
      </c>
      <c r="M4" s="2" t="s">
        <v>32</v>
      </c>
      <c r="N4" s="2" t="s">
        <v>33</v>
      </c>
      <c r="O4" s="15" t="s">
        <v>34</v>
      </c>
      <c r="P4" s="2" t="s">
        <v>35</v>
      </c>
      <c r="Q4" s="4" t="s">
        <v>37</v>
      </c>
      <c r="R4" s="4" t="s">
        <v>121</v>
      </c>
      <c r="S4" s="4"/>
      <c r="T4" s="4"/>
      <c r="U4" s="2"/>
      <c r="V4" s="2"/>
      <c r="W4" s="2"/>
      <c r="X4" s="2"/>
      <c r="Y4" s="4"/>
      <c r="Z4" s="2"/>
      <c r="AA4" s="2"/>
      <c r="AB4" s="4"/>
      <c r="AC4" s="2"/>
      <c r="AD4" s="2"/>
      <c r="AE4" s="2" t="s">
        <v>12</v>
      </c>
      <c r="AF4" s="2" t="s">
        <v>86</v>
      </c>
      <c r="AG4" s="2" t="s">
        <v>89</v>
      </c>
      <c r="AH4" s="2" t="s">
        <v>38</v>
      </c>
      <c r="AI4" s="2"/>
      <c r="AJ4" s="2" t="s">
        <v>13</v>
      </c>
      <c r="AK4" s="2" t="s">
        <v>122</v>
      </c>
      <c r="AL4" s="2" t="s">
        <v>90</v>
      </c>
      <c r="AM4" s="2" t="s">
        <v>93</v>
      </c>
      <c r="AN4" s="2" t="s">
        <v>96</v>
      </c>
      <c r="AO4" s="41" t="s">
        <v>98</v>
      </c>
      <c r="AP4" s="4" t="s">
        <v>99</v>
      </c>
      <c r="AQ4" s="16" t="s">
        <v>100</v>
      </c>
      <c r="AR4" s="4" t="s">
        <v>107</v>
      </c>
      <c r="AS4" s="11" t="s">
        <v>109</v>
      </c>
      <c r="AT4" s="11" t="s">
        <v>110</v>
      </c>
      <c r="AU4" s="11"/>
      <c r="AV4" s="11"/>
    </row>
    <row r="5" spans="1:50" ht="15" x14ac:dyDescent="0.25">
      <c r="A5" s="4" t="s">
        <v>16</v>
      </c>
      <c r="B5" s="5"/>
      <c r="C5" s="5"/>
      <c r="D5" s="5"/>
      <c r="AB5" s="4"/>
      <c r="AP5" s="4"/>
      <c r="AR5" s="4"/>
      <c r="AS5" s="11"/>
      <c r="AT5" s="11"/>
      <c r="AU5" s="11"/>
      <c r="AV5" s="11"/>
    </row>
    <row r="6" spans="1:50" ht="15" x14ac:dyDescent="0.25">
      <c r="A6" t="s">
        <v>48</v>
      </c>
      <c r="B6" s="5"/>
      <c r="C6" s="5"/>
      <c r="D6" s="5" t="s">
        <v>45</v>
      </c>
      <c r="E6" t="s">
        <v>84</v>
      </c>
      <c r="F6" s="5" t="s">
        <v>21</v>
      </c>
      <c r="G6" s="5" t="s">
        <v>113</v>
      </c>
      <c r="H6" s="5" t="s">
        <v>1</v>
      </c>
      <c r="I6" s="5" t="s">
        <v>1</v>
      </c>
      <c r="J6" s="5" t="s">
        <v>1</v>
      </c>
      <c r="K6" s="21">
        <v>13</v>
      </c>
      <c r="L6" s="5" t="s">
        <v>1</v>
      </c>
      <c r="M6" s="5" t="s">
        <v>111</v>
      </c>
      <c r="N6" s="5" t="s">
        <v>1</v>
      </c>
      <c r="O6" s="21">
        <v>98.8</v>
      </c>
      <c r="P6" s="5">
        <v>30</v>
      </c>
      <c r="Q6" s="5" t="s">
        <v>3</v>
      </c>
      <c r="R6" s="34" t="s">
        <v>43</v>
      </c>
      <c r="S6" s="4"/>
      <c r="T6" s="18"/>
      <c r="U6" s="18"/>
      <c r="V6" s="18"/>
      <c r="W6" s="18"/>
      <c r="X6" s="5"/>
      <c r="Y6" s="4"/>
      <c r="Z6" s="5"/>
      <c r="AA6" s="3" t="str">
        <f>A6</f>
        <v xml:space="preserve">ZSB 14-1 DE </v>
      </c>
      <c r="AB6" s="4"/>
      <c r="AC6" s="5"/>
      <c r="AD6" s="5"/>
      <c r="AE6" s="22" t="s">
        <v>14</v>
      </c>
      <c r="AF6" s="22" t="s">
        <v>43</v>
      </c>
      <c r="AG6" s="22" t="s">
        <v>43</v>
      </c>
      <c r="AH6" s="22">
        <v>14.7</v>
      </c>
      <c r="AI6" s="5"/>
      <c r="AJ6" s="22" t="s">
        <v>111</v>
      </c>
      <c r="AK6" s="21" t="s">
        <v>85</v>
      </c>
      <c r="AL6" s="22" t="s">
        <v>43</v>
      </c>
      <c r="AM6" s="22" t="s">
        <v>133</v>
      </c>
      <c r="AN6" s="22" t="s">
        <v>133</v>
      </c>
      <c r="AO6" s="42" t="s">
        <v>134</v>
      </c>
      <c r="AP6" s="5" t="s">
        <v>3</v>
      </c>
      <c r="AQ6" s="21" t="s">
        <v>101</v>
      </c>
      <c r="AR6" s="22" t="s">
        <v>108</v>
      </c>
      <c r="AS6" s="22" t="s">
        <v>3</v>
      </c>
      <c r="AT6" s="21">
        <v>0.2</v>
      </c>
    </row>
    <row r="7" spans="1:50" ht="15" x14ac:dyDescent="0.25">
      <c r="A7" t="s">
        <v>49</v>
      </c>
      <c r="B7" s="5"/>
      <c r="C7" s="5"/>
      <c r="D7" s="5" t="s">
        <v>45</v>
      </c>
      <c r="E7" t="s">
        <v>84</v>
      </c>
      <c r="F7" s="5" t="s">
        <v>21</v>
      </c>
      <c r="G7" s="5" t="s">
        <v>113</v>
      </c>
      <c r="H7" s="5" t="s">
        <v>1</v>
      </c>
      <c r="I7" s="5" t="s">
        <v>1</v>
      </c>
      <c r="J7" s="5" t="s">
        <v>1</v>
      </c>
      <c r="K7" s="21">
        <v>23</v>
      </c>
      <c r="L7" s="5" t="s">
        <v>1</v>
      </c>
      <c r="M7" s="5" t="s">
        <v>111</v>
      </c>
      <c r="N7" s="5" t="s">
        <v>1</v>
      </c>
      <c r="O7" s="21">
        <v>98.1</v>
      </c>
      <c r="P7" s="5">
        <v>30</v>
      </c>
      <c r="Q7" s="5" t="s">
        <v>3</v>
      </c>
      <c r="R7" s="34" t="s">
        <v>43</v>
      </c>
      <c r="S7" s="4"/>
      <c r="T7" s="18"/>
      <c r="U7" s="18"/>
      <c r="V7" s="18"/>
      <c r="W7" s="18"/>
      <c r="X7" s="5"/>
      <c r="Y7" s="4"/>
      <c r="Z7" s="5"/>
      <c r="AA7" s="3" t="str">
        <f t="shared" ref="AA7:AA46" si="0">A7</f>
        <v xml:space="preserve">ZSB 24-1 DE </v>
      </c>
      <c r="AB7" s="4"/>
      <c r="AC7" s="5"/>
      <c r="AD7" s="5"/>
      <c r="AE7" s="22" t="s">
        <v>14</v>
      </c>
      <c r="AF7" s="22" t="s">
        <v>43</v>
      </c>
      <c r="AG7" s="22" t="s">
        <v>43</v>
      </c>
      <c r="AH7" s="22">
        <v>24.1</v>
      </c>
      <c r="AI7" s="5"/>
      <c r="AJ7" s="22" t="s">
        <v>111</v>
      </c>
      <c r="AK7" s="21" t="s">
        <v>85</v>
      </c>
      <c r="AL7" s="22" t="s">
        <v>43</v>
      </c>
      <c r="AM7" s="22" t="s">
        <v>133</v>
      </c>
      <c r="AN7" s="22" t="s">
        <v>133</v>
      </c>
      <c r="AO7" s="42" t="s">
        <v>134</v>
      </c>
      <c r="AP7" s="5" t="s">
        <v>3</v>
      </c>
      <c r="AQ7" s="21" t="s">
        <v>101</v>
      </c>
      <c r="AR7" s="22" t="s">
        <v>108</v>
      </c>
      <c r="AS7" s="22" t="s">
        <v>3</v>
      </c>
      <c r="AT7" s="21">
        <v>0.2</v>
      </c>
    </row>
    <row r="8" spans="1:50" ht="15" customHeight="1" x14ac:dyDescent="0.25">
      <c r="A8" t="s">
        <v>50</v>
      </c>
      <c r="B8" s="5"/>
      <c r="C8" s="5"/>
      <c r="D8" s="5" t="s">
        <v>45</v>
      </c>
      <c r="E8" t="s">
        <v>84</v>
      </c>
      <c r="F8" s="5" t="s">
        <v>21</v>
      </c>
      <c r="G8" s="5" t="s">
        <v>113</v>
      </c>
      <c r="H8" s="5" t="s">
        <v>1</v>
      </c>
      <c r="I8" s="5" t="s">
        <v>1</v>
      </c>
      <c r="J8" s="5" t="s">
        <v>1</v>
      </c>
      <c r="K8" s="21">
        <v>24</v>
      </c>
      <c r="L8" s="5" t="s">
        <v>1</v>
      </c>
      <c r="M8" s="5" t="s">
        <v>111</v>
      </c>
      <c r="N8" s="5" t="s">
        <v>1</v>
      </c>
      <c r="O8" s="21">
        <v>99</v>
      </c>
      <c r="P8" s="5">
        <v>30</v>
      </c>
      <c r="Q8" s="5" t="s">
        <v>3</v>
      </c>
      <c r="R8" s="34" t="s">
        <v>43</v>
      </c>
      <c r="S8" s="4"/>
      <c r="T8" s="18"/>
      <c r="U8" s="18"/>
      <c r="V8" s="18"/>
      <c r="W8" s="18"/>
      <c r="X8" s="5"/>
      <c r="Y8" s="4"/>
      <c r="Z8" s="5"/>
      <c r="AA8" s="3" t="str">
        <f t="shared" si="0"/>
        <v xml:space="preserve">ZWB 28-1 DE </v>
      </c>
      <c r="AB8" s="4"/>
      <c r="AC8" s="5"/>
      <c r="AD8" s="5"/>
      <c r="AE8" s="22" t="s">
        <v>130</v>
      </c>
      <c r="AF8" s="22" t="s">
        <v>1</v>
      </c>
      <c r="AG8" s="22" t="s">
        <v>88</v>
      </c>
      <c r="AH8" s="22">
        <v>28.2</v>
      </c>
      <c r="AI8" s="5"/>
      <c r="AJ8" s="22" t="s">
        <v>1</v>
      </c>
      <c r="AK8" s="21" t="s">
        <v>43</v>
      </c>
      <c r="AL8" s="22" t="s">
        <v>3</v>
      </c>
      <c r="AM8" s="22" t="s">
        <v>94</v>
      </c>
      <c r="AN8" s="22" t="s">
        <v>3</v>
      </c>
      <c r="AO8" s="44">
        <v>83</v>
      </c>
      <c r="AP8" s="5" t="s">
        <v>3</v>
      </c>
      <c r="AQ8" s="21" t="s">
        <v>101</v>
      </c>
      <c r="AR8" s="22" t="s">
        <v>108</v>
      </c>
      <c r="AS8" s="22" t="s">
        <v>3</v>
      </c>
      <c r="AT8" s="21">
        <v>0.2</v>
      </c>
    </row>
    <row r="9" spans="1:50" ht="15" x14ac:dyDescent="0.25">
      <c r="A9" t="s">
        <v>51</v>
      </c>
      <c r="B9" s="5"/>
      <c r="C9" s="5"/>
      <c r="D9" s="5" t="s">
        <v>45</v>
      </c>
      <c r="E9" t="s">
        <v>84</v>
      </c>
      <c r="F9" s="5" t="s">
        <v>21</v>
      </c>
      <c r="G9" s="5" t="s">
        <v>113</v>
      </c>
      <c r="H9" s="5" t="s">
        <v>1</v>
      </c>
      <c r="I9" s="5" t="s">
        <v>1</v>
      </c>
      <c r="J9" s="5" t="s">
        <v>1</v>
      </c>
      <c r="K9" s="21">
        <v>23</v>
      </c>
      <c r="L9" s="5" t="s">
        <v>1</v>
      </c>
      <c r="M9" s="5" t="s">
        <v>111</v>
      </c>
      <c r="N9" s="5" t="s">
        <v>1</v>
      </c>
      <c r="O9" s="21">
        <v>98.1</v>
      </c>
      <c r="P9" s="5">
        <v>30</v>
      </c>
      <c r="Q9" s="5" t="s">
        <v>3</v>
      </c>
      <c r="R9" s="34" t="s">
        <v>43</v>
      </c>
      <c r="S9" s="4"/>
      <c r="T9" s="18"/>
      <c r="U9" s="18"/>
      <c r="V9" s="18"/>
      <c r="W9" s="18"/>
      <c r="X9" s="5"/>
      <c r="Y9" s="4"/>
      <c r="Z9" s="5"/>
      <c r="AA9" s="3" t="str">
        <f t="shared" si="0"/>
        <v xml:space="preserve">ZWB 30-1 DE </v>
      </c>
      <c r="AB9" s="4"/>
      <c r="AC9" s="5"/>
      <c r="AD9" s="5"/>
      <c r="AE9" s="22" t="s">
        <v>130</v>
      </c>
      <c r="AF9" s="22" t="s">
        <v>1</v>
      </c>
      <c r="AG9" s="22" t="s">
        <v>88</v>
      </c>
      <c r="AH9" s="22">
        <v>30.1</v>
      </c>
      <c r="AI9" s="5"/>
      <c r="AJ9" s="22" t="s">
        <v>1</v>
      </c>
      <c r="AK9" s="21" t="s">
        <v>43</v>
      </c>
      <c r="AL9" s="22" t="s">
        <v>3</v>
      </c>
      <c r="AM9" s="22" t="s">
        <v>94</v>
      </c>
      <c r="AN9" s="22" t="s">
        <v>3</v>
      </c>
      <c r="AO9" s="42">
        <v>81</v>
      </c>
      <c r="AP9" s="5" t="s">
        <v>3</v>
      </c>
      <c r="AQ9" s="21" t="s">
        <v>101</v>
      </c>
      <c r="AR9" s="22" t="s">
        <v>108</v>
      </c>
      <c r="AS9" s="22" t="s">
        <v>3</v>
      </c>
      <c r="AT9" s="21">
        <v>0.2</v>
      </c>
    </row>
    <row r="10" spans="1:50" ht="15" x14ac:dyDescent="0.25">
      <c r="A10" t="s">
        <v>52</v>
      </c>
      <c r="B10" s="5"/>
      <c r="C10" s="5"/>
      <c r="D10" s="5" t="s">
        <v>45</v>
      </c>
      <c r="E10" t="s">
        <v>84</v>
      </c>
      <c r="F10" s="5" t="s">
        <v>21</v>
      </c>
      <c r="G10" s="5" t="s">
        <v>113</v>
      </c>
      <c r="H10" s="5" t="s">
        <v>1</v>
      </c>
      <c r="I10" s="5" t="s">
        <v>1</v>
      </c>
      <c r="J10" s="5" t="s">
        <v>1</v>
      </c>
      <c r="K10" s="21">
        <v>13</v>
      </c>
      <c r="L10" s="5" t="s">
        <v>1</v>
      </c>
      <c r="M10" s="5" t="s">
        <v>111</v>
      </c>
      <c r="N10" s="5" t="s">
        <v>1</v>
      </c>
      <c r="O10" s="21">
        <v>98.1</v>
      </c>
      <c r="P10" s="5">
        <v>30</v>
      </c>
      <c r="Q10" s="5" t="s">
        <v>3</v>
      </c>
      <c r="R10" s="34" t="s">
        <v>43</v>
      </c>
      <c r="S10" s="4"/>
      <c r="T10" s="18"/>
      <c r="U10" s="18"/>
      <c r="V10" s="18"/>
      <c r="W10" s="18"/>
      <c r="X10" s="5"/>
      <c r="Y10" s="4"/>
      <c r="Z10" s="5"/>
      <c r="AA10" s="3" t="str">
        <f t="shared" si="0"/>
        <v xml:space="preserve">TOP 14-3CE ZSB </v>
      </c>
      <c r="AB10" s="4"/>
      <c r="AC10" s="5"/>
      <c r="AD10" s="5"/>
      <c r="AE10" s="22" t="s">
        <v>14</v>
      </c>
      <c r="AF10" s="22" t="s">
        <v>43</v>
      </c>
      <c r="AG10" s="22" t="s">
        <v>43</v>
      </c>
      <c r="AH10" s="22">
        <v>13</v>
      </c>
      <c r="AI10" s="5"/>
      <c r="AJ10" s="22" t="s">
        <v>111</v>
      </c>
      <c r="AK10" s="21" t="s">
        <v>85</v>
      </c>
      <c r="AL10" s="22" t="s">
        <v>43</v>
      </c>
      <c r="AM10" s="22" t="s">
        <v>133</v>
      </c>
      <c r="AN10" s="22" t="s">
        <v>133</v>
      </c>
      <c r="AO10" s="42" t="s">
        <v>134</v>
      </c>
      <c r="AP10" s="5" t="s">
        <v>3</v>
      </c>
      <c r="AQ10" s="21" t="s">
        <v>102</v>
      </c>
      <c r="AR10" s="22" t="s">
        <v>108</v>
      </c>
      <c r="AS10" s="22" t="s">
        <v>3</v>
      </c>
      <c r="AT10" s="21">
        <v>0.2</v>
      </c>
    </row>
    <row r="11" spans="1:50" ht="15" x14ac:dyDescent="0.25">
      <c r="A11" t="s">
        <v>53</v>
      </c>
      <c r="B11" s="5"/>
      <c r="C11" s="5"/>
      <c r="D11" s="5" t="s">
        <v>45</v>
      </c>
      <c r="E11" t="s">
        <v>84</v>
      </c>
      <c r="F11" s="5" t="s">
        <v>21</v>
      </c>
      <c r="G11" s="5" t="s">
        <v>113</v>
      </c>
      <c r="H11" s="5" t="s">
        <v>1</v>
      </c>
      <c r="I11" s="5" t="s">
        <v>1</v>
      </c>
      <c r="J11" s="5" t="s">
        <v>1</v>
      </c>
      <c r="K11" s="21">
        <v>20</v>
      </c>
      <c r="L11" s="5" t="s">
        <v>1</v>
      </c>
      <c r="M11" s="5" t="s">
        <v>111</v>
      </c>
      <c r="N11" s="5" t="s">
        <v>1</v>
      </c>
      <c r="O11" s="21">
        <v>97.4</v>
      </c>
      <c r="P11" s="5">
        <v>30</v>
      </c>
      <c r="Q11" s="5" t="s">
        <v>3</v>
      </c>
      <c r="R11" s="34" t="s">
        <v>43</v>
      </c>
      <c r="S11" s="4"/>
      <c r="T11" s="18"/>
      <c r="U11" s="18"/>
      <c r="V11" s="18"/>
      <c r="W11" s="18"/>
      <c r="X11" s="5"/>
      <c r="Y11" s="4"/>
      <c r="Z11" s="5"/>
      <c r="AA11" s="3" t="str">
        <f t="shared" si="0"/>
        <v xml:space="preserve">TOP 22-3CE ZSB </v>
      </c>
      <c r="AB11" s="4"/>
      <c r="AC11" s="5"/>
      <c r="AD11" s="5"/>
      <c r="AE11" s="22" t="s">
        <v>14</v>
      </c>
      <c r="AF11" s="22" t="s">
        <v>43</v>
      </c>
      <c r="AG11" s="22" t="s">
        <v>43</v>
      </c>
      <c r="AH11" s="22">
        <v>20.399999999999999</v>
      </c>
      <c r="AI11" s="5"/>
      <c r="AJ11" s="22" t="s">
        <v>111</v>
      </c>
      <c r="AK11" s="21" t="s">
        <v>85</v>
      </c>
      <c r="AL11" s="22" t="s">
        <v>43</v>
      </c>
      <c r="AM11" s="22" t="s">
        <v>133</v>
      </c>
      <c r="AN11" s="22" t="s">
        <v>133</v>
      </c>
      <c r="AO11" s="42" t="s">
        <v>134</v>
      </c>
      <c r="AP11" s="5" t="s">
        <v>3</v>
      </c>
      <c r="AQ11" s="21" t="s">
        <v>103</v>
      </c>
      <c r="AR11" s="22" t="s">
        <v>108</v>
      </c>
      <c r="AS11" s="22" t="s">
        <v>3</v>
      </c>
      <c r="AT11" s="22">
        <v>0.23</v>
      </c>
    </row>
    <row r="12" spans="1:50" ht="15" x14ac:dyDescent="0.25">
      <c r="A12" t="s">
        <v>54</v>
      </c>
      <c r="B12" s="5"/>
      <c r="C12" s="5"/>
      <c r="D12" s="5" t="s">
        <v>45</v>
      </c>
      <c r="E12" t="s">
        <v>84</v>
      </c>
      <c r="F12" s="5" t="s">
        <v>21</v>
      </c>
      <c r="G12" s="5" t="s">
        <v>113</v>
      </c>
      <c r="H12" s="5" t="s">
        <v>1</v>
      </c>
      <c r="I12" s="5" t="s">
        <v>1</v>
      </c>
      <c r="J12" s="5" t="s">
        <v>1</v>
      </c>
      <c r="K12" s="21">
        <v>20</v>
      </c>
      <c r="L12" s="5" t="s">
        <v>1</v>
      </c>
      <c r="M12" s="5" t="s">
        <v>111</v>
      </c>
      <c r="N12" s="5" t="s">
        <v>1</v>
      </c>
      <c r="O12" s="21">
        <v>97.6</v>
      </c>
      <c r="P12" s="5">
        <v>30</v>
      </c>
      <c r="Q12" s="5" t="s">
        <v>3</v>
      </c>
      <c r="R12" s="34" t="s">
        <v>43</v>
      </c>
      <c r="S12" s="4"/>
      <c r="T12" s="18"/>
      <c r="U12" s="18"/>
      <c r="V12" s="18"/>
      <c r="W12" s="18"/>
      <c r="X12" s="5"/>
      <c r="Y12" s="4"/>
      <c r="Z12" s="5"/>
      <c r="AA12" s="3" t="str">
        <f t="shared" si="0"/>
        <v xml:space="preserve">TOP 22/28-3CE ZWB </v>
      </c>
      <c r="AB12" s="4"/>
      <c r="AC12" s="5"/>
      <c r="AD12" s="5"/>
      <c r="AE12" s="22" t="s">
        <v>130</v>
      </c>
      <c r="AF12" s="22" t="s">
        <v>1</v>
      </c>
      <c r="AG12" s="22" t="s">
        <v>88</v>
      </c>
      <c r="AH12" s="22">
        <v>27.4</v>
      </c>
      <c r="AI12" s="5"/>
      <c r="AJ12" s="22" t="s">
        <v>1</v>
      </c>
      <c r="AK12" s="21" t="s">
        <v>43</v>
      </c>
      <c r="AL12" s="22" t="s">
        <v>3</v>
      </c>
      <c r="AM12" s="22" t="s">
        <v>94</v>
      </c>
      <c r="AN12" s="22" t="s">
        <v>3</v>
      </c>
      <c r="AO12" s="44">
        <v>81</v>
      </c>
      <c r="AP12" s="5" t="s">
        <v>3</v>
      </c>
      <c r="AQ12" s="21" t="s">
        <v>103</v>
      </c>
      <c r="AR12" s="22" t="s">
        <v>108</v>
      </c>
      <c r="AS12" s="22" t="s">
        <v>3</v>
      </c>
      <c r="AT12" s="22">
        <v>0.23</v>
      </c>
    </row>
    <row r="13" spans="1:50" ht="15" x14ac:dyDescent="0.25">
      <c r="A13" t="s">
        <v>55</v>
      </c>
      <c r="B13" s="5"/>
      <c r="C13" s="5"/>
      <c r="D13" s="5" t="s">
        <v>45</v>
      </c>
      <c r="E13" t="s">
        <v>84</v>
      </c>
      <c r="F13" s="5" t="s">
        <v>21</v>
      </c>
      <c r="G13" s="5" t="s">
        <v>113</v>
      </c>
      <c r="H13" s="5" t="s">
        <v>1</v>
      </c>
      <c r="I13" s="5" t="s">
        <v>1</v>
      </c>
      <c r="J13" s="5" t="s">
        <v>1</v>
      </c>
      <c r="K13" s="21">
        <v>23</v>
      </c>
      <c r="L13" s="5" t="s">
        <v>1</v>
      </c>
      <c r="M13" s="5" t="s">
        <v>111</v>
      </c>
      <c r="N13" s="5" t="s">
        <v>1</v>
      </c>
      <c r="O13" s="21">
        <v>97.4</v>
      </c>
      <c r="P13" s="5">
        <v>30</v>
      </c>
      <c r="Q13" s="5" t="s">
        <v>3</v>
      </c>
      <c r="R13" s="34" t="s">
        <v>43</v>
      </c>
      <c r="S13" s="4"/>
      <c r="T13" s="18"/>
      <c r="U13" s="18"/>
      <c r="V13" s="18"/>
      <c r="W13" s="18"/>
      <c r="X13" s="5"/>
      <c r="Y13" s="4"/>
      <c r="Z13" s="5"/>
      <c r="AA13" s="3" t="str">
        <f t="shared" si="0"/>
        <v xml:space="preserve">ZWB 30-4 C </v>
      </c>
      <c r="AB13" s="4"/>
      <c r="AC13" s="5"/>
      <c r="AD13" s="5"/>
      <c r="AE13" s="22" t="s">
        <v>130</v>
      </c>
      <c r="AF13" s="22" t="s">
        <v>1</v>
      </c>
      <c r="AG13" s="22" t="s">
        <v>88</v>
      </c>
      <c r="AH13" s="22">
        <v>29.7</v>
      </c>
      <c r="AI13" s="5"/>
      <c r="AJ13" s="22" t="s">
        <v>1</v>
      </c>
      <c r="AK13" s="21" t="s">
        <v>43</v>
      </c>
      <c r="AL13" s="22" t="s">
        <v>3</v>
      </c>
      <c r="AM13" s="22" t="s">
        <v>94</v>
      </c>
      <c r="AN13" s="22" t="s">
        <v>3</v>
      </c>
      <c r="AO13" s="44">
        <v>83</v>
      </c>
      <c r="AP13" s="5" t="s">
        <v>3</v>
      </c>
      <c r="AQ13" s="21" t="s">
        <v>102</v>
      </c>
      <c r="AR13" s="22" t="s">
        <v>108</v>
      </c>
      <c r="AS13" s="22" t="s">
        <v>3</v>
      </c>
      <c r="AT13" s="21">
        <v>0.2</v>
      </c>
    </row>
    <row r="14" spans="1:50" ht="15" x14ac:dyDescent="0.25">
      <c r="A14" t="s">
        <v>56</v>
      </c>
      <c r="B14" s="5"/>
      <c r="C14" s="5"/>
      <c r="D14" s="5" t="s">
        <v>45</v>
      </c>
      <c r="E14" t="s">
        <v>17</v>
      </c>
      <c r="F14" s="5" t="s">
        <v>21</v>
      </c>
      <c r="G14" s="5" t="s">
        <v>113</v>
      </c>
      <c r="H14" s="5" t="s">
        <v>1</v>
      </c>
      <c r="I14" s="5" t="s">
        <v>1</v>
      </c>
      <c r="J14" s="5" t="s">
        <v>1</v>
      </c>
      <c r="K14" s="21">
        <v>14</v>
      </c>
      <c r="L14" s="5" t="s">
        <v>1</v>
      </c>
      <c r="M14" s="5" t="s">
        <v>111</v>
      </c>
      <c r="N14" s="5" t="s">
        <v>1</v>
      </c>
      <c r="O14" s="21">
        <v>98.1</v>
      </c>
      <c r="P14" s="5">
        <v>30</v>
      </c>
      <c r="Q14" s="5" t="s">
        <v>3</v>
      </c>
      <c r="R14" s="34" t="s">
        <v>43</v>
      </c>
      <c r="S14" s="4"/>
      <c r="T14" s="18"/>
      <c r="U14" s="18"/>
      <c r="V14" s="18"/>
      <c r="W14" s="18"/>
      <c r="X14" s="5"/>
      <c r="Y14" s="4"/>
      <c r="Z14" s="5"/>
      <c r="AA14" s="3" t="str">
        <f t="shared" si="0"/>
        <v xml:space="preserve">GC7000iW 14 </v>
      </c>
      <c r="AB14" s="4"/>
      <c r="AC14" s="5"/>
      <c r="AD14" s="5"/>
      <c r="AE14" s="22" t="s">
        <v>14</v>
      </c>
      <c r="AF14" s="22" t="s">
        <v>43</v>
      </c>
      <c r="AG14" s="22" t="s">
        <v>43</v>
      </c>
      <c r="AH14" s="22">
        <v>14</v>
      </c>
      <c r="AI14" s="5"/>
      <c r="AJ14" s="22" t="s">
        <v>111</v>
      </c>
      <c r="AK14" s="21" t="s">
        <v>85</v>
      </c>
      <c r="AL14" s="22" t="s">
        <v>43</v>
      </c>
      <c r="AM14" s="22" t="s">
        <v>133</v>
      </c>
      <c r="AN14" s="22" t="s">
        <v>133</v>
      </c>
      <c r="AO14" s="42" t="s">
        <v>134</v>
      </c>
      <c r="AP14" s="5" t="s">
        <v>3</v>
      </c>
      <c r="AQ14" s="21" t="s">
        <v>102</v>
      </c>
      <c r="AR14" s="22" t="s">
        <v>108</v>
      </c>
      <c r="AS14" s="22" t="s">
        <v>3</v>
      </c>
      <c r="AT14" s="21">
        <v>0.2</v>
      </c>
    </row>
    <row r="15" spans="1:50" ht="15" x14ac:dyDescent="0.25">
      <c r="A15" t="s">
        <v>57</v>
      </c>
      <c r="B15" s="5"/>
      <c r="C15" s="5"/>
      <c r="D15" s="5" t="s">
        <v>45</v>
      </c>
      <c r="E15" t="s">
        <v>17</v>
      </c>
      <c r="F15" s="5" t="s">
        <v>21</v>
      </c>
      <c r="G15" s="5" t="s">
        <v>113</v>
      </c>
      <c r="H15" s="5" t="s">
        <v>1</v>
      </c>
      <c r="I15" s="5" t="s">
        <v>1</v>
      </c>
      <c r="J15" s="5" t="s">
        <v>1</v>
      </c>
      <c r="K15" s="21">
        <v>24</v>
      </c>
      <c r="L15" s="5" t="s">
        <v>1</v>
      </c>
      <c r="M15" s="5" t="s">
        <v>111</v>
      </c>
      <c r="N15" s="5" t="s">
        <v>1</v>
      </c>
      <c r="O15" s="21">
        <v>98</v>
      </c>
      <c r="P15" s="5">
        <v>30</v>
      </c>
      <c r="Q15" s="5" t="s">
        <v>3</v>
      </c>
      <c r="R15" s="34" t="s">
        <v>43</v>
      </c>
      <c r="S15" s="4"/>
      <c r="T15" s="5"/>
      <c r="U15" s="5"/>
      <c r="V15" s="19"/>
      <c r="W15" s="18"/>
      <c r="X15" s="5"/>
      <c r="Y15" s="4"/>
      <c r="Z15" s="5"/>
      <c r="AA15" s="3" t="str">
        <f t="shared" si="0"/>
        <v xml:space="preserve">GC7000iW 24 (B) </v>
      </c>
      <c r="AB15" s="4"/>
      <c r="AC15" s="5"/>
      <c r="AD15" s="5"/>
      <c r="AE15" s="22" t="s">
        <v>14</v>
      </c>
      <c r="AF15" s="22" t="s">
        <v>43</v>
      </c>
      <c r="AG15" s="22" t="s">
        <v>43</v>
      </c>
      <c r="AH15" s="22">
        <v>24</v>
      </c>
      <c r="AI15" s="5"/>
      <c r="AJ15" s="22" t="s">
        <v>111</v>
      </c>
      <c r="AK15" s="21" t="s">
        <v>85</v>
      </c>
      <c r="AL15" s="22" t="s">
        <v>43</v>
      </c>
      <c r="AM15" s="22" t="s">
        <v>133</v>
      </c>
      <c r="AN15" s="22" t="s">
        <v>133</v>
      </c>
      <c r="AO15" s="42" t="s">
        <v>134</v>
      </c>
      <c r="AP15" s="5" t="s">
        <v>3</v>
      </c>
      <c r="AQ15" s="21" t="s">
        <v>102</v>
      </c>
      <c r="AR15" s="22" t="s">
        <v>108</v>
      </c>
      <c r="AS15" s="22" t="s">
        <v>3</v>
      </c>
      <c r="AT15" s="21">
        <v>0.2</v>
      </c>
    </row>
    <row r="16" spans="1:50" ht="15" x14ac:dyDescent="0.25">
      <c r="A16" t="s">
        <v>58</v>
      </c>
      <c r="B16" s="5"/>
      <c r="C16" s="5"/>
      <c r="D16" s="5" t="s">
        <v>45</v>
      </c>
      <c r="E16" t="s">
        <v>17</v>
      </c>
      <c r="F16" s="5" t="s">
        <v>21</v>
      </c>
      <c r="G16" s="5" t="s">
        <v>113</v>
      </c>
      <c r="H16" s="5" t="s">
        <v>1</v>
      </c>
      <c r="I16" s="5" t="s">
        <v>1</v>
      </c>
      <c r="J16" s="5" t="s">
        <v>1</v>
      </c>
      <c r="K16" s="21">
        <v>33</v>
      </c>
      <c r="L16" s="5" t="s">
        <v>1</v>
      </c>
      <c r="M16" s="5" t="s">
        <v>111</v>
      </c>
      <c r="N16" s="5" t="s">
        <v>1</v>
      </c>
      <c r="O16" s="21">
        <v>97.7</v>
      </c>
      <c r="P16" s="5">
        <v>30</v>
      </c>
      <c r="Q16" s="5" t="s">
        <v>3</v>
      </c>
      <c r="R16" s="34" t="s">
        <v>43</v>
      </c>
      <c r="S16" s="4"/>
      <c r="T16" s="5"/>
      <c r="U16" s="5"/>
      <c r="V16" s="19"/>
      <c r="W16" s="18"/>
      <c r="X16" s="5"/>
      <c r="Y16" s="4"/>
      <c r="Z16" s="5"/>
      <c r="AA16" s="3" t="str">
        <f t="shared" si="0"/>
        <v xml:space="preserve">GC7000iW 35 (B) </v>
      </c>
      <c r="AB16" s="4"/>
      <c r="AC16" s="5"/>
      <c r="AD16" s="5"/>
      <c r="AE16" s="22" t="s">
        <v>14</v>
      </c>
      <c r="AF16" s="22" t="s">
        <v>43</v>
      </c>
      <c r="AG16" s="22" t="s">
        <v>43</v>
      </c>
      <c r="AH16" s="22">
        <v>34.700000000000003</v>
      </c>
      <c r="AI16" s="5"/>
      <c r="AJ16" s="22" t="s">
        <v>111</v>
      </c>
      <c r="AK16" s="21" t="s">
        <v>85</v>
      </c>
      <c r="AL16" s="22" t="s">
        <v>43</v>
      </c>
      <c r="AM16" s="22" t="s">
        <v>133</v>
      </c>
      <c r="AN16" s="22" t="s">
        <v>133</v>
      </c>
      <c r="AO16" s="42" t="s">
        <v>134</v>
      </c>
      <c r="AP16" s="5" t="s">
        <v>3</v>
      </c>
      <c r="AQ16" s="22" t="s">
        <v>104</v>
      </c>
      <c r="AR16" s="22" t="s">
        <v>108</v>
      </c>
      <c r="AS16" s="22" t="s">
        <v>3</v>
      </c>
      <c r="AT16" s="22">
        <v>0.23</v>
      </c>
    </row>
    <row r="17" spans="1:46" ht="15" x14ac:dyDescent="0.25">
      <c r="A17" t="s">
        <v>59</v>
      </c>
      <c r="B17" s="5"/>
      <c r="C17" s="5"/>
      <c r="D17" s="5" t="s">
        <v>45</v>
      </c>
      <c r="E17" t="s">
        <v>17</v>
      </c>
      <c r="F17" s="5" t="s">
        <v>21</v>
      </c>
      <c r="G17" s="5" t="s">
        <v>113</v>
      </c>
      <c r="H17" s="5" t="s">
        <v>1</v>
      </c>
      <c r="I17" s="5" t="s">
        <v>1</v>
      </c>
      <c r="J17" s="5" t="s">
        <v>1</v>
      </c>
      <c r="K17" s="21">
        <v>40</v>
      </c>
      <c r="L17" s="5" t="s">
        <v>1</v>
      </c>
      <c r="M17" s="5" t="s">
        <v>111</v>
      </c>
      <c r="N17" s="5" t="s">
        <v>1</v>
      </c>
      <c r="O17" s="21">
        <v>97.7</v>
      </c>
      <c r="P17" s="5">
        <v>30</v>
      </c>
      <c r="Q17" s="5" t="s">
        <v>3</v>
      </c>
      <c r="R17" s="34" t="s">
        <v>43</v>
      </c>
      <c r="S17" s="5"/>
      <c r="T17" s="5"/>
      <c r="U17" s="5"/>
      <c r="V17" s="5"/>
      <c r="W17" s="5"/>
      <c r="X17" s="4"/>
      <c r="Y17" s="4"/>
      <c r="Z17" s="5"/>
      <c r="AA17" s="3" t="str">
        <f t="shared" si="0"/>
        <v xml:space="preserve">GC7000iW 42 (B) </v>
      </c>
      <c r="AB17" s="4"/>
      <c r="AC17" s="5"/>
      <c r="AD17" s="5"/>
      <c r="AE17" s="22" t="s">
        <v>14</v>
      </c>
      <c r="AF17" s="22" t="s">
        <v>43</v>
      </c>
      <c r="AG17" s="22" t="s">
        <v>43</v>
      </c>
      <c r="AH17" s="22">
        <v>39.799999999999997</v>
      </c>
      <c r="AI17" s="5"/>
      <c r="AJ17" s="22" t="s">
        <v>111</v>
      </c>
      <c r="AK17" s="21" t="s">
        <v>85</v>
      </c>
      <c r="AL17" s="22" t="s">
        <v>43</v>
      </c>
      <c r="AM17" s="22" t="s">
        <v>133</v>
      </c>
      <c r="AN17" s="22" t="s">
        <v>133</v>
      </c>
      <c r="AO17" s="42" t="s">
        <v>134</v>
      </c>
      <c r="AP17" s="5" t="s">
        <v>3</v>
      </c>
      <c r="AQ17" s="22" t="s">
        <v>104</v>
      </c>
      <c r="AR17" s="22" t="s">
        <v>108</v>
      </c>
      <c r="AS17" s="22" t="s">
        <v>3</v>
      </c>
      <c r="AT17" s="22">
        <v>0.23</v>
      </c>
    </row>
    <row r="18" spans="1:46" ht="15" x14ac:dyDescent="0.25">
      <c r="A18" t="s">
        <v>60</v>
      </c>
      <c r="B18" s="5"/>
      <c r="C18" s="5"/>
      <c r="D18" s="5" t="s">
        <v>45</v>
      </c>
      <c r="E18" t="s">
        <v>17</v>
      </c>
      <c r="F18" s="5" t="s">
        <v>21</v>
      </c>
      <c r="G18" s="5" t="s">
        <v>113</v>
      </c>
      <c r="H18" s="5" t="s">
        <v>1</v>
      </c>
      <c r="I18" s="5" t="s">
        <v>1</v>
      </c>
      <c r="J18" s="5" t="s">
        <v>1</v>
      </c>
      <c r="K18" s="21">
        <v>20</v>
      </c>
      <c r="L18" s="5" t="s">
        <v>1</v>
      </c>
      <c r="M18" s="5" t="s">
        <v>111</v>
      </c>
      <c r="N18" s="5" t="s">
        <v>1</v>
      </c>
      <c r="O18" s="21">
        <v>98.2</v>
      </c>
      <c r="P18" s="5">
        <v>30</v>
      </c>
      <c r="Q18" s="5" t="s">
        <v>3</v>
      </c>
      <c r="R18" s="34" t="s">
        <v>43</v>
      </c>
      <c r="S18" s="5"/>
      <c r="T18" s="5"/>
      <c r="U18" s="5"/>
      <c r="V18" s="5"/>
      <c r="W18" s="5"/>
      <c r="X18" s="4"/>
      <c r="Y18" s="4"/>
      <c r="Z18" s="5"/>
      <c r="AA18" s="3" t="str">
        <f t="shared" si="0"/>
        <v xml:space="preserve">GC7000iW 28 (B)C </v>
      </c>
      <c r="AB18" s="4"/>
      <c r="AC18" s="5"/>
      <c r="AD18" s="5"/>
      <c r="AE18" s="22" t="s">
        <v>130</v>
      </c>
      <c r="AF18" s="22" t="s">
        <v>1</v>
      </c>
      <c r="AG18" s="22" t="s">
        <v>88</v>
      </c>
      <c r="AH18" s="22">
        <v>28</v>
      </c>
      <c r="AI18" s="5"/>
      <c r="AJ18" s="22" t="s">
        <v>1</v>
      </c>
      <c r="AK18" s="21" t="s">
        <v>43</v>
      </c>
      <c r="AL18" s="22" t="s">
        <v>3</v>
      </c>
      <c r="AM18" s="22" t="s">
        <v>94</v>
      </c>
      <c r="AN18" s="22" t="s">
        <v>3</v>
      </c>
      <c r="AO18" s="44">
        <v>83</v>
      </c>
      <c r="AP18" s="5" t="s">
        <v>3</v>
      </c>
      <c r="AQ18" s="21" t="s">
        <v>102</v>
      </c>
      <c r="AR18" s="22" t="s">
        <v>108</v>
      </c>
      <c r="AS18" s="22" t="s">
        <v>3</v>
      </c>
      <c r="AT18" s="21">
        <v>0.2</v>
      </c>
    </row>
    <row r="19" spans="1:46" ht="15" x14ac:dyDescent="0.25">
      <c r="A19" t="s">
        <v>61</v>
      </c>
      <c r="B19" s="5"/>
      <c r="C19" s="5"/>
      <c r="D19" s="5" t="s">
        <v>45</v>
      </c>
      <c r="E19" t="s">
        <v>17</v>
      </c>
      <c r="F19" s="5" t="s">
        <v>21</v>
      </c>
      <c r="G19" s="5" t="s">
        <v>113</v>
      </c>
      <c r="H19" s="5" t="s">
        <v>1</v>
      </c>
      <c r="I19" s="5" t="s">
        <v>1</v>
      </c>
      <c r="J19" s="5" t="s">
        <v>1</v>
      </c>
      <c r="K19" s="21">
        <v>28</v>
      </c>
      <c r="L19" s="5" t="s">
        <v>1</v>
      </c>
      <c r="M19" s="5" t="s">
        <v>111</v>
      </c>
      <c r="N19" s="5" t="s">
        <v>1</v>
      </c>
      <c r="O19" s="21">
        <v>97.7</v>
      </c>
      <c r="P19" s="5">
        <v>30</v>
      </c>
      <c r="Q19" s="5" t="s">
        <v>3</v>
      </c>
      <c r="R19" s="34" t="s">
        <v>43</v>
      </c>
      <c r="S19" s="5"/>
      <c r="T19" s="18"/>
      <c r="U19" s="5"/>
      <c r="V19" s="5"/>
      <c r="W19" s="5"/>
      <c r="X19" s="4"/>
      <c r="Y19" s="4"/>
      <c r="Z19" s="5"/>
      <c r="AA19" s="3" t="str">
        <f t="shared" si="0"/>
        <v xml:space="preserve">GC7000iW 35 (B)C </v>
      </c>
      <c r="AB19" s="4"/>
      <c r="AC19" s="5"/>
      <c r="AD19" s="5"/>
      <c r="AE19" s="22" t="s">
        <v>130</v>
      </c>
      <c r="AF19" s="22" t="s">
        <v>1</v>
      </c>
      <c r="AG19" s="22" t="s">
        <v>88</v>
      </c>
      <c r="AH19" s="22">
        <v>34.700000000000003</v>
      </c>
      <c r="AI19" s="5"/>
      <c r="AJ19" s="22" t="s">
        <v>1</v>
      </c>
      <c r="AK19" s="21" t="s">
        <v>43</v>
      </c>
      <c r="AL19" s="22" t="s">
        <v>3</v>
      </c>
      <c r="AM19" s="22" t="s">
        <v>94</v>
      </c>
      <c r="AN19" s="22" t="s">
        <v>3</v>
      </c>
      <c r="AO19" s="44">
        <v>81</v>
      </c>
      <c r="AP19" s="5" t="s">
        <v>3</v>
      </c>
      <c r="AQ19" s="22" t="s">
        <v>104</v>
      </c>
      <c r="AR19" s="22" t="s">
        <v>108</v>
      </c>
      <c r="AS19" s="22" t="s">
        <v>3</v>
      </c>
      <c r="AT19" s="22">
        <v>0.23</v>
      </c>
    </row>
    <row r="20" spans="1:46" ht="15" x14ac:dyDescent="0.25">
      <c r="A20" t="s">
        <v>62</v>
      </c>
      <c r="B20" s="5"/>
      <c r="C20" s="5"/>
      <c r="D20" s="5" t="s">
        <v>45</v>
      </c>
      <c r="E20" t="s">
        <v>84</v>
      </c>
      <c r="F20" s="5" t="s">
        <v>21</v>
      </c>
      <c r="G20" s="5" t="s">
        <v>113</v>
      </c>
      <c r="H20" s="5" t="s">
        <v>1</v>
      </c>
      <c r="I20" s="5" t="s">
        <v>1</v>
      </c>
      <c r="J20" s="5" t="s">
        <v>1</v>
      </c>
      <c r="K20" s="21">
        <v>39</v>
      </c>
      <c r="L20" s="5" t="s">
        <v>1</v>
      </c>
      <c r="M20" s="5" t="s">
        <v>111</v>
      </c>
      <c r="N20" s="5" t="s">
        <v>1</v>
      </c>
      <c r="O20" s="21">
        <v>97</v>
      </c>
      <c r="P20" s="5">
        <v>30</v>
      </c>
      <c r="Q20" s="5" t="s">
        <v>3</v>
      </c>
      <c r="R20" s="34" t="s">
        <v>43</v>
      </c>
      <c r="S20" s="5"/>
      <c r="T20" s="5"/>
      <c r="U20" s="5"/>
      <c r="V20" s="5"/>
      <c r="W20" s="5"/>
      <c r="X20" s="4"/>
      <c r="Y20" s="4"/>
      <c r="Z20" s="5"/>
      <c r="AA20" s="3" t="str">
        <f t="shared" si="0"/>
        <v xml:space="preserve">TOP 42-3 ZWBR </v>
      </c>
      <c r="AB20" s="4"/>
      <c r="AC20" s="5"/>
      <c r="AD20" s="5"/>
      <c r="AE20" s="22" t="s">
        <v>130</v>
      </c>
      <c r="AF20" s="22" t="s">
        <v>1</v>
      </c>
      <c r="AG20" s="22" t="s">
        <v>88</v>
      </c>
      <c r="AH20" s="22">
        <v>40</v>
      </c>
      <c r="AI20" s="5"/>
      <c r="AJ20" s="22" t="s">
        <v>1</v>
      </c>
      <c r="AK20" s="21" t="s">
        <v>43</v>
      </c>
      <c r="AL20" s="22" t="s">
        <v>3</v>
      </c>
      <c r="AM20" s="22" t="s">
        <v>94</v>
      </c>
      <c r="AN20" s="22" t="s">
        <v>3</v>
      </c>
      <c r="AO20" s="44">
        <v>83</v>
      </c>
      <c r="AP20" s="5" t="s">
        <v>3</v>
      </c>
      <c r="AQ20" s="21" t="s">
        <v>105</v>
      </c>
      <c r="AR20" s="22" t="s">
        <v>108</v>
      </c>
      <c r="AS20" s="22" t="s">
        <v>3</v>
      </c>
      <c r="AT20" s="22">
        <v>0.23</v>
      </c>
    </row>
    <row r="21" spans="1:46" ht="15" x14ac:dyDescent="0.25">
      <c r="A21" t="s">
        <v>63</v>
      </c>
      <c r="B21" s="5"/>
      <c r="C21" s="5"/>
      <c r="D21" s="5" t="s">
        <v>45</v>
      </c>
      <c r="E21" t="s">
        <v>17</v>
      </c>
      <c r="F21" s="5" t="s">
        <v>21</v>
      </c>
      <c r="G21" s="5" t="s">
        <v>113</v>
      </c>
      <c r="H21" s="5" t="s">
        <v>1</v>
      </c>
      <c r="I21" s="5" t="s">
        <v>1</v>
      </c>
      <c r="J21" s="5" t="s">
        <v>1</v>
      </c>
      <c r="K21" s="21">
        <v>19</v>
      </c>
      <c r="L21" s="5" t="s">
        <v>1</v>
      </c>
      <c r="M21" s="5" t="s">
        <v>111</v>
      </c>
      <c r="N21" s="5" t="s">
        <v>1</v>
      </c>
      <c r="O21" s="21">
        <v>98.7</v>
      </c>
      <c r="P21" s="5">
        <v>30</v>
      </c>
      <c r="Q21" s="5" t="s">
        <v>3</v>
      </c>
      <c r="R21" s="34" t="s">
        <v>43</v>
      </c>
      <c r="S21" s="5"/>
      <c r="T21" s="18"/>
      <c r="U21" s="5"/>
      <c r="V21" s="5"/>
      <c r="W21" s="18"/>
      <c r="X21" s="4"/>
      <c r="Y21" s="4"/>
      <c r="Z21" s="5"/>
      <c r="AA21" s="3" t="str">
        <f t="shared" si="0"/>
        <v xml:space="preserve">GC9000iW 20 E </v>
      </c>
      <c r="AB21" s="4"/>
      <c r="AC21" s="5"/>
      <c r="AD21" s="5"/>
      <c r="AE21" s="22" t="s">
        <v>14</v>
      </c>
      <c r="AF21" s="22" t="s">
        <v>43</v>
      </c>
      <c r="AG21" s="22" t="s">
        <v>43</v>
      </c>
      <c r="AH21" s="22">
        <v>19.3</v>
      </c>
      <c r="AI21" s="5"/>
      <c r="AJ21" s="22" t="s">
        <v>111</v>
      </c>
      <c r="AK21" s="21" t="s">
        <v>85</v>
      </c>
      <c r="AL21" s="22" t="s">
        <v>43</v>
      </c>
      <c r="AM21" s="22" t="s">
        <v>133</v>
      </c>
      <c r="AN21" s="22" t="s">
        <v>133</v>
      </c>
      <c r="AO21" s="42" t="s">
        <v>134</v>
      </c>
      <c r="AP21" s="5" t="s">
        <v>3</v>
      </c>
      <c r="AQ21" s="22" t="s">
        <v>104</v>
      </c>
      <c r="AR21" s="22" t="s">
        <v>108</v>
      </c>
      <c r="AS21" s="22" t="s">
        <v>3</v>
      </c>
      <c r="AT21" s="22">
        <v>0.23</v>
      </c>
    </row>
    <row r="22" spans="1:46" ht="15" x14ac:dyDescent="0.25">
      <c r="A22" t="s">
        <v>64</v>
      </c>
      <c r="B22" s="5"/>
      <c r="C22" s="5"/>
      <c r="D22" s="5" t="s">
        <v>45</v>
      </c>
      <c r="E22" t="s">
        <v>17</v>
      </c>
      <c r="F22" s="5" t="s">
        <v>21</v>
      </c>
      <c r="G22" s="5" t="s">
        <v>113</v>
      </c>
      <c r="H22" s="5" t="s">
        <v>1</v>
      </c>
      <c r="I22" s="5" t="s">
        <v>1</v>
      </c>
      <c r="J22" s="5" t="s">
        <v>1</v>
      </c>
      <c r="K22" s="21">
        <v>30</v>
      </c>
      <c r="L22" s="5" t="s">
        <v>1</v>
      </c>
      <c r="M22" s="5" t="s">
        <v>111</v>
      </c>
      <c r="N22" s="5" t="s">
        <v>1</v>
      </c>
      <c r="O22" s="21">
        <v>98.7</v>
      </c>
      <c r="P22" s="5">
        <v>30</v>
      </c>
      <c r="Q22" s="5" t="s">
        <v>3</v>
      </c>
      <c r="R22" s="34" t="s">
        <v>43</v>
      </c>
      <c r="S22" s="5"/>
      <c r="T22" s="5"/>
      <c r="U22" s="5"/>
      <c r="V22" s="5"/>
      <c r="W22" s="5"/>
      <c r="X22" s="4"/>
      <c r="Y22" s="4"/>
      <c r="Z22" s="5"/>
      <c r="AA22" s="3" t="str">
        <f t="shared" si="0"/>
        <v xml:space="preserve">GC9000iW 30 E(B) </v>
      </c>
      <c r="AB22" s="4"/>
      <c r="AC22" s="5"/>
      <c r="AD22" s="5"/>
      <c r="AE22" s="22" t="s">
        <v>14</v>
      </c>
      <c r="AF22" s="22" t="s">
        <v>43</v>
      </c>
      <c r="AG22" s="22" t="s">
        <v>43</v>
      </c>
      <c r="AH22" s="22">
        <v>30.2</v>
      </c>
      <c r="AI22" s="5"/>
      <c r="AJ22" s="22" t="s">
        <v>111</v>
      </c>
      <c r="AK22" s="21" t="s">
        <v>85</v>
      </c>
      <c r="AL22" s="22" t="s">
        <v>43</v>
      </c>
      <c r="AM22" s="22" t="s">
        <v>133</v>
      </c>
      <c r="AN22" s="22" t="s">
        <v>133</v>
      </c>
      <c r="AO22" s="42" t="s">
        <v>134</v>
      </c>
      <c r="AP22" s="5" t="s">
        <v>3</v>
      </c>
      <c r="AQ22" s="22" t="s">
        <v>104</v>
      </c>
      <c r="AR22" s="22" t="s">
        <v>108</v>
      </c>
      <c r="AS22" s="22" t="s">
        <v>3</v>
      </c>
      <c r="AT22" s="22">
        <v>0.23</v>
      </c>
    </row>
    <row r="23" spans="1:46" ht="15" x14ac:dyDescent="0.25">
      <c r="A23" t="s">
        <v>65</v>
      </c>
      <c r="B23" s="5"/>
      <c r="C23" s="5"/>
      <c r="D23" s="5" t="s">
        <v>45</v>
      </c>
      <c r="E23" t="s">
        <v>17</v>
      </c>
      <c r="F23" s="5" t="s">
        <v>21</v>
      </c>
      <c r="G23" s="5" t="s">
        <v>113</v>
      </c>
      <c r="H23" s="5" t="s">
        <v>1</v>
      </c>
      <c r="I23" s="5" t="s">
        <v>1</v>
      </c>
      <c r="J23" s="5" t="s">
        <v>1</v>
      </c>
      <c r="K23" s="21">
        <v>42</v>
      </c>
      <c r="L23" s="5" t="s">
        <v>1</v>
      </c>
      <c r="M23" s="5" t="s">
        <v>111</v>
      </c>
      <c r="N23" s="5" t="s">
        <v>1</v>
      </c>
      <c r="O23" s="21">
        <v>99.3</v>
      </c>
      <c r="P23" s="5">
        <v>30</v>
      </c>
      <c r="Q23" s="5" t="s">
        <v>3</v>
      </c>
      <c r="R23" s="34" t="s">
        <v>43</v>
      </c>
      <c r="S23" s="5"/>
      <c r="T23" s="5"/>
      <c r="U23" s="5"/>
      <c r="V23" s="5"/>
      <c r="W23" s="5"/>
      <c r="X23" s="4"/>
      <c r="Y23" s="4"/>
      <c r="Z23" s="5"/>
      <c r="AA23" s="3" t="str">
        <f t="shared" si="0"/>
        <v xml:space="preserve">GC9000iW 45 </v>
      </c>
      <c r="AB23" s="4"/>
      <c r="AC23" s="5"/>
      <c r="AD23" s="5"/>
      <c r="AE23" s="22" t="s">
        <v>14</v>
      </c>
      <c r="AF23" s="22" t="s">
        <v>43</v>
      </c>
      <c r="AG23" s="22" t="s">
        <v>43</v>
      </c>
      <c r="AH23" s="22">
        <v>43.5</v>
      </c>
      <c r="AI23" s="5"/>
      <c r="AJ23" s="22" t="s">
        <v>111</v>
      </c>
      <c r="AK23" s="21" t="s">
        <v>85</v>
      </c>
      <c r="AL23" s="22" t="s">
        <v>43</v>
      </c>
      <c r="AM23" s="22" t="s">
        <v>133</v>
      </c>
      <c r="AN23" s="22" t="s">
        <v>133</v>
      </c>
      <c r="AO23" s="42" t="s">
        <v>134</v>
      </c>
      <c r="AP23" s="5" t="s">
        <v>3</v>
      </c>
      <c r="AQ23" s="22" t="s">
        <v>104</v>
      </c>
      <c r="AR23" s="22" t="s">
        <v>108</v>
      </c>
      <c r="AS23" s="22" t="s">
        <v>3</v>
      </c>
      <c r="AT23" s="22">
        <v>0.23</v>
      </c>
    </row>
    <row r="24" spans="1:46" ht="15" x14ac:dyDescent="0.25">
      <c r="A24" t="s">
        <v>66</v>
      </c>
      <c r="B24" s="5"/>
      <c r="C24" s="5"/>
      <c r="D24" s="5" t="s">
        <v>45</v>
      </c>
      <c r="E24" t="s">
        <v>84</v>
      </c>
      <c r="F24" s="5" t="s">
        <v>21</v>
      </c>
      <c r="G24" s="5" t="s">
        <v>113</v>
      </c>
      <c r="H24" s="5" t="s">
        <v>1</v>
      </c>
      <c r="I24" s="5" t="s">
        <v>1</v>
      </c>
      <c r="J24" s="5" t="s">
        <v>1</v>
      </c>
      <c r="K24" s="21">
        <v>23</v>
      </c>
      <c r="L24" s="5" t="s">
        <v>1</v>
      </c>
      <c r="M24" s="5" t="s">
        <v>111</v>
      </c>
      <c r="N24" s="5" t="s">
        <v>1</v>
      </c>
      <c r="O24" s="21">
        <v>97.8</v>
      </c>
      <c r="P24" s="5">
        <v>30</v>
      </c>
      <c r="Q24" s="5" t="s">
        <v>3</v>
      </c>
      <c r="R24" s="34" t="s">
        <v>43</v>
      </c>
      <c r="S24" s="5"/>
      <c r="T24" s="5"/>
      <c r="U24" s="5"/>
      <c r="V24" s="5"/>
      <c r="W24" s="5"/>
      <c r="X24" s="4"/>
      <c r="Y24" s="4"/>
      <c r="Z24" s="5"/>
      <c r="AA24" s="3" t="str">
        <f t="shared" si="0"/>
        <v xml:space="preserve">ZWSB 30-4 </v>
      </c>
      <c r="AB24" s="4"/>
      <c r="AC24" s="5"/>
      <c r="AD24" s="5"/>
      <c r="AE24" s="22" t="s">
        <v>131</v>
      </c>
      <c r="AF24" s="22" t="s">
        <v>1</v>
      </c>
      <c r="AG24" s="22" t="s">
        <v>88</v>
      </c>
      <c r="AH24" s="22">
        <v>29.7</v>
      </c>
      <c r="AI24" s="5"/>
      <c r="AJ24" s="22" t="s">
        <v>3</v>
      </c>
      <c r="AK24" s="21" t="s">
        <v>85</v>
      </c>
      <c r="AL24" s="22" t="s">
        <v>3</v>
      </c>
      <c r="AM24" s="22" t="s">
        <v>94</v>
      </c>
      <c r="AN24" s="22" t="s">
        <v>3</v>
      </c>
      <c r="AO24" s="44">
        <v>81</v>
      </c>
      <c r="AP24" s="5" t="s">
        <v>3</v>
      </c>
      <c r="AQ24" s="21" t="s">
        <v>102</v>
      </c>
      <c r="AR24" s="22" t="s">
        <v>108</v>
      </c>
      <c r="AS24" s="22" t="s">
        <v>3</v>
      </c>
      <c r="AT24" s="21">
        <v>0.2</v>
      </c>
    </row>
    <row r="25" spans="1:46" ht="15" x14ac:dyDescent="0.25">
      <c r="A25" t="s">
        <v>67</v>
      </c>
      <c r="B25" s="5"/>
      <c r="C25" s="5"/>
      <c r="D25" s="5" t="s">
        <v>45</v>
      </c>
      <c r="E25" t="s">
        <v>84</v>
      </c>
      <c r="F25" s="5" t="s">
        <v>21</v>
      </c>
      <c r="G25" s="5" t="s">
        <v>113</v>
      </c>
      <c r="H25" s="5" t="s">
        <v>1</v>
      </c>
      <c r="I25" s="5" t="s">
        <v>1</v>
      </c>
      <c r="J25" s="5" t="s">
        <v>1</v>
      </c>
      <c r="K25" s="21">
        <v>21</v>
      </c>
      <c r="L25" s="5" t="s">
        <v>1</v>
      </c>
      <c r="M25" s="5" t="s">
        <v>111</v>
      </c>
      <c r="N25" s="5" t="s">
        <v>1</v>
      </c>
      <c r="O25" s="21">
        <v>96.5</v>
      </c>
      <c r="P25" s="5">
        <v>30</v>
      </c>
      <c r="Q25" s="5" t="s">
        <v>3</v>
      </c>
      <c r="R25" s="34" t="s">
        <v>43</v>
      </c>
      <c r="S25" s="5"/>
      <c r="T25" s="5"/>
      <c r="U25" s="5"/>
      <c r="V25" s="5"/>
      <c r="W25" s="5"/>
      <c r="X25" s="4"/>
      <c r="Y25" s="4"/>
      <c r="Z25" s="5"/>
      <c r="AA25" s="3" t="str">
        <f t="shared" si="0"/>
        <v xml:space="preserve">TOP 22/175-3 ZBS </v>
      </c>
      <c r="AB25" s="4"/>
      <c r="AC25" s="5"/>
      <c r="AD25" s="5"/>
      <c r="AE25" s="22" t="s">
        <v>131</v>
      </c>
      <c r="AF25" s="22" t="s">
        <v>1</v>
      </c>
      <c r="AG25" s="22" t="s">
        <v>88</v>
      </c>
      <c r="AH25" s="22">
        <v>28</v>
      </c>
      <c r="AI25" s="5"/>
      <c r="AJ25" s="22" t="s">
        <v>3</v>
      </c>
      <c r="AK25" s="21" t="s">
        <v>85</v>
      </c>
      <c r="AL25" s="22" t="s">
        <v>3</v>
      </c>
      <c r="AM25" s="22" t="s">
        <v>94</v>
      </c>
      <c r="AN25" s="22" t="s">
        <v>3</v>
      </c>
      <c r="AO25" s="44">
        <v>82</v>
      </c>
      <c r="AP25" s="5" t="s">
        <v>3</v>
      </c>
      <c r="AQ25" s="22" t="s">
        <v>104</v>
      </c>
      <c r="AR25" s="22" t="s">
        <v>108</v>
      </c>
      <c r="AS25" s="22" t="s">
        <v>3</v>
      </c>
      <c r="AT25" s="22">
        <v>0.23</v>
      </c>
    </row>
    <row r="26" spans="1:46" ht="15" x14ac:dyDescent="0.25">
      <c r="A26" t="s">
        <v>68</v>
      </c>
      <c r="B26" s="5"/>
      <c r="C26" s="5"/>
      <c r="D26" s="5" t="s">
        <v>45</v>
      </c>
      <c r="E26" t="s">
        <v>84</v>
      </c>
      <c r="F26" s="5" t="s">
        <v>21</v>
      </c>
      <c r="G26" s="5" t="s">
        <v>113</v>
      </c>
      <c r="H26" s="5" t="s">
        <v>1</v>
      </c>
      <c r="I26" s="5" t="s">
        <v>1</v>
      </c>
      <c r="J26" s="5" t="s">
        <v>1</v>
      </c>
      <c r="K26" s="21">
        <v>22</v>
      </c>
      <c r="L26" s="5" t="s">
        <v>1</v>
      </c>
      <c r="M26" s="5" t="s">
        <v>111</v>
      </c>
      <c r="N26" s="5" t="s">
        <v>1</v>
      </c>
      <c r="O26" s="21">
        <v>97.3</v>
      </c>
      <c r="P26" s="5">
        <v>30</v>
      </c>
      <c r="Q26" s="5" t="s">
        <v>3</v>
      </c>
      <c r="R26" s="34" t="s">
        <v>43</v>
      </c>
      <c r="S26" s="5"/>
      <c r="T26" s="18"/>
      <c r="U26" s="18"/>
      <c r="V26" s="18"/>
      <c r="W26" s="18"/>
      <c r="X26" s="4"/>
      <c r="Y26" s="4"/>
      <c r="Z26" s="18"/>
      <c r="AA26" s="3" t="str">
        <f t="shared" si="0"/>
        <v xml:space="preserve">CSW 30-3 </v>
      </c>
      <c r="AB26" s="4"/>
      <c r="AC26" s="18"/>
      <c r="AD26" s="18"/>
      <c r="AE26" s="22" t="s">
        <v>130</v>
      </c>
      <c r="AF26" s="22" t="s">
        <v>1</v>
      </c>
      <c r="AG26" s="22" t="s">
        <v>88</v>
      </c>
      <c r="AH26" s="22">
        <v>29.7</v>
      </c>
      <c r="AI26" s="5"/>
      <c r="AJ26" s="22" t="s">
        <v>1</v>
      </c>
      <c r="AK26" s="21" t="s">
        <v>43</v>
      </c>
      <c r="AL26" s="22" t="s">
        <v>3</v>
      </c>
      <c r="AM26" s="22" t="s">
        <v>94</v>
      </c>
      <c r="AN26" s="22" t="s">
        <v>3</v>
      </c>
      <c r="AO26" s="44">
        <v>82</v>
      </c>
      <c r="AP26" s="5" t="s">
        <v>3</v>
      </c>
      <c r="AQ26" s="22" t="s">
        <v>104</v>
      </c>
      <c r="AR26" s="22" t="s">
        <v>108</v>
      </c>
      <c r="AS26" s="22" t="s">
        <v>3</v>
      </c>
      <c r="AT26" s="22">
        <v>0.23</v>
      </c>
    </row>
    <row r="27" spans="1:46" ht="15" x14ac:dyDescent="0.25">
      <c r="A27" t="s">
        <v>69</v>
      </c>
      <c r="B27" s="5"/>
      <c r="C27" s="5"/>
      <c r="D27" s="5" t="s">
        <v>45</v>
      </c>
      <c r="E27" t="s">
        <v>84</v>
      </c>
      <c r="F27" s="5" t="s">
        <v>21</v>
      </c>
      <c r="G27" s="5" t="s">
        <v>113</v>
      </c>
      <c r="H27" s="5" t="s">
        <v>1</v>
      </c>
      <c r="I27" s="5" t="s">
        <v>1</v>
      </c>
      <c r="J27" s="5" t="s">
        <v>1</v>
      </c>
      <c r="K27" s="21">
        <v>23</v>
      </c>
      <c r="L27" s="5" t="s">
        <v>1</v>
      </c>
      <c r="M27" s="5" t="s">
        <v>111</v>
      </c>
      <c r="N27" s="5" t="s">
        <v>1</v>
      </c>
      <c r="O27" s="21">
        <v>97.8</v>
      </c>
      <c r="P27" s="5">
        <v>30</v>
      </c>
      <c r="Q27" s="5" t="s">
        <v>3</v>
      </c>
      <c r="R27" s="34" t="s">
        <v>43</v>
      </c>
      <c r="S27" s="5"/>
      <c r="T27" s="18"/>
      <c r="U27" s="18"/>
      <c r="V27" s="18"/>
      <c r="W27" s="18"/>
      <c r="X27" s="4"/>
      <c r="Y27" s="4"/>
      <c r="Z27" s="18"/>
      <c r="AA27" s="3" t="str">
        <f t="shared" si="0"/>
        <v>ZWBH 26-4.1A</v>
      </c>
      <c r="AB27" s="4"/>
      <c r="AC27" s="18"/>
      <c r="AD27" s="18"/>
      <c r="AE27" s="22" t="s">
        <v>130</v>
      </c>
      <c r="AF27" s="22" t="s">
        <v>1</v>
      </c>
      <c r="AG27" s="22" t="s">
        <v>88</v>
      </c>
      <c r="AH27" s="22">
        <v>29.7</v>
      </c>
      <c r="AI27" s="5"/>
      <c r="AJ27" s="22" t="s">
        <v>1</v>
      </c>
      <c r="AK27" s="21" t="s">
        <v>43</v>
      </c>
      <c r="AL27" s="22" t="s">
        <v>3</v>
      </c>
      <c r="AM27" s="22" t="s">
        <v>94</v>
      </c>
      <c r="AN27" s="22" t="s">
        <v>3</v>
      </c>
      <c r="AO27" s="44">
        <v>81</v>
      </c>
      <c r="AP27" s="5" t="s">
        <v>3</v>
      </c>
      <c r="AQ27" s="22" t="s">
        <v>104</v>
      </c>
      <c r="AR27" s="22" t="s">
        <v>108</v>
      </c>
      <c r="AS27" s="22" t="s">
        <v>3</v>
      </c>
      <c r="AT27" s="22">
        <v>0.23</v>
      </c>
    </row>
    <row r="28" spans="1:46" ht="15" x14ac:dyDescent="0.25">
      <c r="A28" t="s">
        <v>70</v>
      </c>
      <c r="B28" s="5"/>
      <c r="C28" s="5"/>
      <c r="D28" s="5" t="s">
        <v>45</v>
      </c>
      <c r="E28" t="s">
        <v>84</v>
      </c>
      <c r="F28" s="5" t="s">
        <v>21</v>
      </c>
      <c r="G28" s="5" t="s">
        <v>113</v>
      </c>
      <c r="H28" s="5" t="s">
        <v>1</v>
      </c>
      <c r="I28" s="5" t="s">
        <v>1</v>
      </c>
      <c r="J28" s="5" t="s">
        <v>1</v>
      </c>
      <c r="K28" s="21">
        <v>13</v>
      </c>
      <c r="L28" s="5" t="s">
        <v>1</v>
      </c>
      <c r="M28" s="5" t="s">
        <v>111</v>
      </c>
      <c r="N28" s="5" t="s">
        <v>1</v>
      </c>
      <c r="O28" s="21">
        <v>98</v>
      </c>
      <c r="P28" s="5">
        <v>30</v>
      </c>
      <c r="Q28" s="5" t="s">
        <v>3</v>
      </c>
      <c r="R28" s="34" t="s">
        <v>43</v>
      </c>
      <c r="S28" s="5"/>
      <c r="T28" s="18"/>
      <c r="U28" s="18"/>
      <c r="V28" s="18"/>
      <c r="W28" s="18"/>
      <c r="X28" s="4"/>
      <c r="Y28" s="4"/>
      <c r="Z28" s="18"/>
      <c r="AA28" s="3" t="str">
        <f t="shared" si="0"/>
        <v>ZSBH 16-4.1A</v>
      </c>
      <c r="AB28" s="4"/>
      <c r="AC28" s="18"/>
      <c r="AD28" s="18"/>
      <c r="AE28" s="22" t="s">
        <v>14</v>
      </c>
      <c r="AF28" s="22" t="s">
        <v>1</v>
      </c>
      <c r="AG28" s="22" t="s">
        <v>88</v>
      </c>
      <c r="AH28" s="47" t="s">
        <v>132</v>
      </c>
      <c r="AI28" s="5"/>
      <c r="AJ28" s="22" t="s">
        <v>111</v>
      </c>
      <c r="AK28" s="21" t="s">
        <v>85</v>
      </c>
      <c r="AL28" s="22" t="s">
        <v>43</v>
      </c>
      <c r="AM28" s="22" t="s">
        <v>133</v>
      </c>
      <c r="AN28" s="22" t="s">
        <v>133</v>
      </c>
      <c r="AO28" s="42" t="s">
        <v>134</v>
      </c>
      <c r="AP28" s="5" t="s">
        <v>3</v>
      </c>
      <c r="AQ28" s="22" t="s">
        <v>104</v>
      </c>
      <c r="AR28" s="22" t="s">
        <v>108</v>
      </c>
      <c r="AS28" s="22" t="s">
        <v>3</v>
      </c>
      <c r="AT28" s="22">
        <v>0.23</v>
      </c>
    </row>
    <row r="29" spans="1:46" ht="15" x14ac:dyDescent="0.25">
      <c r="A29" t="s">
        <v>71</v>
      </c>
      <c r="B29" s="5"/>
      <c r="C29" s="5"/>
      <c r="D29" s="5" t="s">
        <v>45</v>
      </c>
      <c r="E29" t="s">
        <v>84</v>
      </c>
      <c r="F29" s="5" t="s">
        <v>21</v>
      </c>
      <c r="G29" s="5" t="s">
        <v>113</v>
      </c>
      <c r="H29" s="5" t="s">
        <v>1</v>
      </c>
      <c r="I29" s="5" t="s">
        <v>1</v>
      </c>
      <c r="J29" s="5" t="s">
        <v>1</v>
      </c>
      <c r="K29" s="21">
        <v>22</v>
      </c>
      <c r="L29" s="5" t="s">
        <v>1</v>
      </c>
      <c r="M29" s="5" t="s">
        <v>111</v>
      </c>
      <c r="N29" s="5" t="s">
        <v>1</v>
      </c>
      <c r="O29" s="21">
        <v>97.3</v>
      </c>
      <c r="P29" s="5">
        <v>30</v>
      </c>
      <c r="Q29" s="5" t="s">
        <v>3</v>
      </c>
      <c r="R29" s="34" t="s">
        <v>43</v>
      </c>
      <c r="S29" s="5"/>
      <c r="T29" s="5"/>
      <c r="U29" s="5"/>
      <c r="V29" s="5"/>
      <c r="W29" s="5"/>
      <c r="X29" s="4"/>
      <c r="Y29" s="4"/>
      <c r="Z29" s="5"/>
      <c r="AA29" s="3" t="str">
        <f t="shared" si="0"/>
        <v>TOP 22/275-3 ZBS</v>
      </c>
      <c r="AB29" s="4"/>
      <c r="AC29" s="5"/>
      <c r="AD29" s="5"/>
      <c r="AE29" s="22" t="s">
        <v>131</v>
      </c>
      <c r="AF29" s="22" t="s">
        <v>1</v>
      </c>
      <c r="AG29" s="22" t="s">
        <v>88</v>
      </c>
      <c r="AH29" s="22">
        <v>28</v>
      </c>
      <c r="AI29" s="5"/>
      <c r="AJ29" s="22" t="s">
        <v>3</v>
      </c>
      <c r="AK29" s="21" t="s">
        <v>85</v>
      </c>
      <c r="AL29" s="22" t="s">
        <v>3</v>
      </c>
      <c r="AM29" s="22" t="s">
        <v>94</v>
      </c>
      <c r="AN29" s="22" t="s">
        <v>3</v>
      </c>
      <c r="AO29" s="44">
        <v>90</v>
      </c>
      <c r="AP29" s="5" t="s">
        <v>3</v>
      </c>
      <c r="AQ29" s="22" t="s">
        <v>104</v>
      </c>
      <c r="AR29" s="22" t="s">
        <v>108</v>
      </c>
      <c r="AS29" s="22" t="s">
        <v>3</v>
      </c>
      <c r="AT29" s="22">
        <v>0.23</v>
      </c>
    </row>
    <row r="30" spans="1:46" ht="15" x14ac:dyDescent="0.25">
      <c r="A30" t="s">
        <v>72</v>
      </c>
      <c r="B30" s="5"/>
      <c r="C30" s="5"/>
      <c r="D30" s="5" t="s">
        <v>45</v>
      </c>
      <c r="E30" t="s">
        <v>84</v>
      </c>
      <c r="F30" s="5" t="s">
        <v>21</v>
      </c>
      <c r="G30" s="5" t="s">
        <v>113</v>
      </c>
      <c r="H30" s="5" t="s">
        <v>1</v>
      </c>
      <c r="I30" s="5" t="s">
        <v>1</v>
      </c>
      <c r="J30" s="5" t="s">
        <v>1</v>
      </c>
      <c r="K30" s="21">
        <v>29</v>
      </c>
      <c r="L30" s="5" t="s">
        <v>1</v>
      </c>
      <c r="M30" s="5" t="s">
        <v>111</v>
      </c>
      <c r="N30" s="5" t="s">
        <v>1</v>
      </c>
      <c r="O30" s="21">
        <v>97.6</v>
      </c>
      <c r="P30" s="5">
        <v>30</v>
      </c>
      <c r="Q30" s="5" t="s">
        <v>3</v>
      </c>
      <c r="R30" s="34" t="s">
        <v>43</v>
      </c>
      <c r="S30" s="5"/>
      <c r="T30" s="18"/>
      <c r="U30" s="5"/>
      <c r="V30" s="5"/>
      <c r="W30" s="18"/>
      <c r="X30" s="4"/>
      <c r="Y30" s="4"/>
      <c r="Z30" s="5"/>
      <c r="AA30" s="3" t="str">
        <f t="shared" si="0"/>
        <v>TOP 30/375-3 ZBS</v>
      </c>
      <c r="AB30" s="4"/>
      <c r="AC30" s="5"/>
      <c r="AD30" s="5"/>
      <c r="AE30" s="22" t="s">
        <v>131</v>
      </c>
      <c r="AF30" s="22" t="s">
        <v>1</v>
      </c>
      <c r="AG30" s="22" t="s">
        <v>88</v>
      </c>
      <c r="AH30" s="22">
        <v>30.5</v>
      </c>
      <c r="AI30" s="5"/>
      <c r="AJ30" s="22" t="s">
        <v>3</v>
      </c>
      <c r="AK30" s="21" t="s">
        <v>85</v>
      </c>
      <c r="AL30" s="22" t="s">
        <v>3</v>
      </c>
      <c r="AM30" s="22" t="s">
        <v>94</v>
      </c>
      <c r="AN30" s="22" t="s">
        <v>3</v>
      </c>
      <c r="AO30" s="44">
        <v>88</v>
      </c>
      <c r="AP30" s="5" t="s">
        <v>3</v>
      </c>
      <c r="AQ30" s="22" t="s">
        <v>104</v>
      </c>
      <c r="AR30" s="22" t="s">
        <v>108</v>
      </c>
      <c r="AS30" s="22" t="s">
        <v>3</v>
      </c>
      <c r="AT30" s="22">
        <v>0.23</v>
      </c>
    </row>
    <row r="31" spans="1:46" ht="15" x14ac:dyDescent="0.25">
      <c r="A31" t="s">
        <v>73</v>
      </c>
      <c r="B31" s="5"/>
      <c r="C31" s="5"/>
      <c r="D31" s="5" t="s">
        <v>45</v>
      </c>
      <c r="E31" t="s">
        <v>84</v>
      </c>
      <c r="F31" s="5" t="s">
        <v>21</v>
      </c>
      <c r="G31" s="5" t="s">
        <v>113</v>
      </c>
      <c r="H31" s="5" t="s">
        <v>1</v>
      </c>
      <c r="I31" s="5" t="s">
        <v>1</v>
      </c>
      <c r="J31" s="5" t="s">
        <v>1</v>
      </c>
      <c r="K31" s="21">
        <v>13</v>
      </c>
      <c r="L31" s="5" t="s">
        <v>1</v>
      </c>
      <c r="M31" s="5" t="s">
        <v>111</v>
      </c>
      <c r="N31" s="5" t="s">
        <v>1</v>
      </c>
      <c r="O31" s="21">
        <v>98.1</v>
      </c>
      <c r="P31" s="5">
        <v>30</v>
      </c>
      <c r="Q31" s="5" t="s">
        <v>3</v>
      </c>
      <c r="R31" s="34" t="s">
        <v>43</v>
      </c>
      <c r="S31" s="5"/>
      <c r="T31" s="5"/>
      <c r="U31" s="5"/>
      <c r="V31" s="5"/>
      <c r="W31" s="5"/>
      <c r="X31" s="4"/>
      <c r="Y31" s="4"/>
      <c r="Z31" s="5"/>
      <c r="AA31" s="3" t="str">
        <f t="shared" si="0"/>
        <v>ZBS 14/210-3 SOE</v>
      </c>
      <c r="AB31" s="4"/>
      <c r="AC31" s="5"/>
      <c r="AD31" s="5"/>
      <c r="AE31" s="22" t="s">
        <v>131</v>
      </c>
      <c r="AF31" s="22" t="s">
        <v>1</v>
      </c>
      <c r="AG31" s="22" t="s">
        <v>88</v>
      </c>
      <c r="AH31" s="22">
        <v>15.8</v>
      </c>
      <c r="AI31" s="5"/>
      <c r="AJ31" s="22" t="s">
        <v>3</v>
      </c>
      <c r="AK31" s="21" t="s">
        <v>85</v>
      </c>
      <c r="AL31" s="22" t="s">
        <v>3</v>
      </c>
      <c r="AM31" s="22" t="s">
        <v>94</v>
      </c>
      <c r="AN31" s="22" t="s">
        <v>3</v>
      </c>
      <c r="AO31" s="44">
        <v>85</v>
      </c>
      <c r="AP31" s="5" t="s">
        <v>3</v>
      </c>
      <c r="AQ31" s="22" t="s">
        <v>104</v>
      </c>
      <c r="AR31" s="22" t="s">
        <v>108</v>
      </c>
      <c r="AS31" s="22" t="s">
        <v>3</v>
      </c>
      <c r="AT31" s="22">
        <v>0.23</v>
      </c>
    </row>
    <row r="32" spans="1:46" ht="15" x14ac:dyDescent="0.25">
      <c r="A32" t="s">
        <v>74</v>
      </c>
      <c r="B32" s="5"/>
      <c r="C32" s="5"/>
      <c r="D32" s="5" t="s">
        <v>45</v>
      </c>
      <c r="E32" t="s">
        <v>84</v>
      </c>
      <c r="F32" s="5" t="s">
        <v>21</v>
      </c>
      <c r="G32" s="5" t="s">
        <v>113</v>
      </c>
      <c r="H32" s="5" t="s">
        <v>1</v>
      </c>
      <c r="I32" s="5" t="s">
        <v>1</v>
      </c>
      <c r="J32" s="5" t="s">
        <v>1</v>
      </c>
      <c r="K32" s="21">
        <v>29</v>
      </c>
      <c r="L32" s="5" t="s">
        <v>1</v>
      </c>
      <c r="M32" s="5" t="s">
        <v>111</v>
      </c>
      <c r="N32" s="5" t="s">
        <v>1</v>
      </c>
      <c r="O32" s="21">
        <v>97.6</v>
      </c>
      <c r="P32" s="5">
        <v>30</v>
      </c>
      <c r="Q32" s="5" t="s">
        <v>3</v>
      </c>
      <c r="R32" s="34" t="s">
        <v>43</v>
      </c>
      <c r="S32" s="5"/>
      <c r="T32" s="5"/>
      <c r="U32" s="5"/>
      <c r="V32" s="5"/>
      <c r="W32" s="5"/>
      <c r="X32" s="4"/>
      <c r="Y32" s="4"/>
      <c r="Z32" s="5"/>
      <c r="AA32" s="3" t="str">
        <f t="shared" si="0"/>
        <v>ZBS 30/210-3 SOE</v>
      </c>
      <c r="AB32" s="4"/>
      <c r="AC32" s="5"/>
      <c r="AD32" s="5"/>
      <c r="AE32" s="22" t="s">
        <v>131</v>
      </c>
      <c r="AF32" s="22" t="s">
        <v>1</v>
      </c>
      <c r="AG32" s="22" t="s">
        <v>88</v>
      </c>
      <c r="AH32" s="22">
        <v>30.5</v>
      </c>
      <c r="AI32" s="5"/>
      <c r="AJ32" s="22" t="s">
        <v>3</v>
      </c>
      <c r="AK32" s="21" t="s">
        <v>85</v>
      </c>
      <c r="AL32" s="22" t="s">
        <v>3</v>
      </c>
      <c r="AM32" s="22" t="s">
        <v>94</v>
      </c>
      <c r="AN32" s="22" t="s">
        <v>3</v>
      </c>
      <c r="AO32" s="44">
        <v>87</v>
      </c>
      <c r="AP32" s="5" t="s">
        <v>3</v>
      </c>
      <c r="AQ32" s="22" t="s">
        <v>104</v>
      </c>
      <c r="AR32" s="22" t="s">
        <v>108</v>
      </c>
      <c r="AS32" s="22" t="s">
        <v>3</v>
      </c>
      <c r="AT32" s="22">
        <v>0.23</v>
      </c>
    </row>
    <row r="33" spans="1:46" ht="15" x14ac:dyDescent="0.25">
      <c r="A33" t="s">
        <v>75</v>
      </c>
      <c r="B33" s="5"/>
      <c r="C33" s="5"/>
      <c r="D33" s="5" t="s">
        <v>45</v>
      </c>
      <c r="E33" t="s">
        <v>17</v>
      </c>
      <c r="F33" s="5" t="s">
        <v>21</v>
      </c>
      <c r="G33" s="5" t="s">
        <v>113</v>
      </c>
      <c r="H33" s="5" t="s">
        <v>1</v>
      </c>
      <c r="I33" s="5" t="s">
        <v>1</v>
      </c>
      <c r="J33" s="5" t="s">
        <v>1</v>
      </c>
      <c r="K33" s="21">
        <v>29</v>
      </c>
      <c r="L33" s="5" t="s">
        <v>1</v>
      </c>
      <c r="M33" s="5" t="s">
        <v>111</v>
      </c>
      <c r="N33" s="5" t="s">
        <v>1</v>
      </c>
      <c r="O33" s="21">
        <v>98.7</v>
      </c>
      <c r="P33" s="5">
        <v>30</v>
      </c>
      <c r="Q33" s="5" t="s">
        <v>3</v>
      </c>
      <c r="R33" s="34" t="s">
        <v>43</v>
      </c>
      <c r="S33" s="5"/>
      <c r="T33" s="18"/>
      <c r="U33" s="5"/>
      <c r="V33" s="5"/>
      <c r="W33" s="5"/>
      <c r="X33" s="4"/>
      <c r="Y33" s="4"/>
      <c r="Z33" s="5"/>
      <c r="AA33" s="3" t="str">
        <f t="shared" si="0"/>
        <v>GC9000iWM 30/150 (B)</v>
      </c>
      <c r="AB33" s="4"/>
      <c r="AC33" s="5"/>
      <c r="AD33" s="5"/>
      <c r="AE33" s="22" t="s">
        <v>131</v>
      </c>
      <c r="AF33" s="22" t="s">
        <v>1</v>
      </c>
      <c r="AG33" s="22" t="s">
        <v>88</v>
      </c>
      <c r="AH33" s="22">
        <v>30</v>
      </c>
      <c r="AI33" s="5"/>
      <c r="AJ33" s="22" t="s">
        <v>3</v>
      </c>
      <c r="AK33" s="21" t="s">
        <v>85</v>
      </c>
      <c r="AL33" s="22" t="s">
        <v>3</v>
      </c>
      <c r="AM33" s="22" t="s">
        <v>94</v>
      </c>
      <c r="AN33" s="22" t="s">
        <v>3</v>
      </c>
      <c r="AO33" s="44">
        <v>85</v>
      </c>
      <c r="AP33" s="5" t="s">
        <v>3</v>
      </c>
      <c r="AQ33" s="22" t="s">
        <v>104</v>
      </c>
      <c r="AR33" s="22" t="s">
        <v>108</v>
      </c>
      <c r="AS33" s="22" t="s">
        <v>3</v>
      </c>
      <c r="AT33" s="22">
        <v>0.23</v>
      </c>
    </row>
    <row r="34" spans="1:46" ht="15" x14ac:dyDescent="0.25">
      <c r="A34" t="s">
        <v>76</v>
      </c>
      <c r="B34" s="5"/>
      <c r="C34" s="5"/>
      <c r="D34" s="5" t="s">
        <v>45</v>
      </c>
      <c r="E34" t="s">
        <v>17</v>
      </c>
      <c r="F34" s="5" t="s">
        <v>21</v>
      </c>
      <c r="G34" s="5" t="s">
        <v>113</v>
      </c>
      <c r="H34" s="5" t="s">
        <v>1</v>
      </c>
      <c r="I34" s="5" t="s">
        <v>1</v>
      </c>
      <c r="J34" s="5" t="s">
        <v>1</v>
      </c>
      <c r="K34" s="21">
        <v>20</v>
      </c>
      <c r="L34" s="5" t="s">
        <v>1</v>
      </c>
      <c r="M34" s="5" t="s">
        <v>111</v>
      </c>
      <c r="N34" s="5" t="s">
        <v>1</v>
      </c>
      <c r="O34" s="21">
        <v>98.8</v>
      </c>
      <c r="P34" s="5">
        <v>30</v>
      </c>
      <c r="Q34" s="5" t="s">
        <v>3</v>
      </c>
      <c r="R34" s="34" t="s">
        <v>43</v>
      </c>
      <c r="S34" s="5"/>
      <c r="T34" s="18"/>
      <c r="U34" s="5"/>
      <c r="V34" s="5"/>
      <c r="W34" s="5"/>
      <c r="X34" s="4"/>
      <c r="Y34" s="4"/>
      <c r="Z34" s="5"/>
      <c r="AA34" s="3" t="str">
        <f t="shared" si="0"/>
        <v>GC9000iWM 20/100 S</v>
      </c>
      <c r="AB34" s="4"/>
      <c r="AC34" s="5"/>
      <c r="AD34" s="5"/>
      <c r="AE34" s="22" t="s">
        <v>131</v>
      </c>
      <c r="AF34" s="22" t="s">
        <v>1</v>
      </c>
      <c r="AG34" s="22" t="s">
        <v>88</v>
      </c>
      <c r="AH34" s="22">
        <v>30</v>
      </c>
      <c r="AI34" s="5"/>
      <c r="AJ34" s="22" t="s">
        <v>3</v>
      </c>
      <c r="AK34" s="21" t="s">
        <v>85</v>
      </c>
      <c r="AL34" s="22" t="s">
        <v>3</v>
      </c>
      <c r="AM34" s="22" t="s">
        <v>94</v>
      </c>
      <c r="AN34" s="22" t="s">
        <v>3</v>
      </c>
      <c r="AO34" s="44">
        <v>86</v>
      </c>
      <c r="AP34" s="5" t="s">
        <v>3</v>
      </c>
      <c r="AQ34" s="22" t="s">
        <v>104</v>
      </c>
      <c r="AR34" s="22" t="s">
        <v>108</v>
      </c>
      <c r="AS34" s="22" t="s">
        <v>3</v>
      </c>
      <c r="AT34" s="22">
        <v>0.23</v>
      </c>
    </row>
    <row r="35" spans="1:46" ht="15" x14ac:dyDescent="0.25">
      <c r="A35" t="s">
        <v>77</v>
      </c>
      <c r="B35" s="5"/>
      <c r="C35" s="5"/>
      <c r="D35" s="5" t="s">
        <v>45</v>
      </c>
      <c r="E35" t="s">
        <v>17</v>
      </c>
      <c r="F35" s="5" t="s">
        <v>21</v>
      </c>
      <c r="G35" s="5" t="s">
        <v>113</v>
      </c>
      <c r="H35" s="5" t="s">
        <v>1</v>
      </c>
      <c r="I35" s="5" t="s">
        <v>1</v>
      </c>
      <c r="J35" s="5" t="s">
        <v>1</v>
      </c>
      <c r="K35" s="21">
        <v>20</v>
      </c>
      <c r="L35" s="5" t="s">
        <v>1</v>
      </c>
      <c r="M35" s="5" t="s">
        <v>111</v>
      </c>
      <c r="N35" s="5" t="s">
        <v>1</v>
      </c>
      <c r="O35" s="21">
        <v>98.8</v>
      </c>
      <c r="P35" s="5">
        <v>30</v>
      </c>
      <c r="Q35" s="5" t="s">
        <v>3</v>
      </c>
      <c r="R35" s="34" t="s">
        <v>43</v>
      </c>
      <c r="S35" s="5"/>
      <c r="T35" s="5"/>
      <c r="U35" s="5"/>
      <c r="V35" s="5"/>
      <c r="W35" s="5"/>
      <c r="X35" s="4"/>
      <c r="Y35" s="4"/>
      <c r="Z35" s="5"/>
      <c r="AA35" s="3" t="str">
        <f t="shared" si="0"/>
        <v>GC9000iWM 20/150 S</v>
      </c>
      <c r="AB35" s="4"/>
      <c r="AC35" s="5"/>
      <c r="AD35" s="5"/>
      <c r="AE35" s="22" t="s">
        <v>131</v>
      </c>
      <c r="AF35" s="22" t="s">
        <v>1</v>
      </c>
      <c r="AG35" s="22" t="s">
        <v>88</v>
      </c>
      <c r="AH35" s="22">
        <v>30</v>
      </c>
      <c r="AI35" s="5"/>
      <c r="AJ35" s="22" t="s">
        <v>3</v>
      </c>
      <c r="AK35" s="21" t="s">
        <v>85</v>
      </c>
      <c r="AL35" s="22" t="s">
        <v>3</v>
      </c>
      <c r="AM35" s="22" t="s">
        <v>94</v>
      </c>
      <c r="AN35" s="22" t="s">
        <v>3</v>
      </c>
      <c r="AO35" s="44">
        <v>85</v>
      </c>
      <c r="AP35" s="5" t="s">
        <v>3</v>
      </c>
      <c r="AQ35" s="22" t="s">
        <v>104</v>
      </c>
      <c r="AR35" s="22" t="s">
        <v>108</v>
      </c>
      <c r="AS35" s="22" t="s">
        <v>3</v>
      </c>
      <c r="AT35" s="22">
        <v>0.23</v>
      </c>
    </row>
    <row r="36" spans="1:46" ht="15" x14ac:dyDescent="0.25">
      <c r="A36" t="s">
        <v>78</v>
      </c>
      <c r="B36" s="5"/>
      <c r="C36" s="5"/>
      <c r="D36" s="5" t="s">
        <v>45</v>
      </c>
      <c r="E36" t="s">
        <v>17</v>
      </c>
      <c r="F36" s="5" t="s">
        <v>21</v>
      </c>
      <c r="G36" s="5" t="s">
        <v>113</v>
      </c>
      <c r="H36" s="5" t="s">
        <v>1</v>
      </c>
      <c r="I36" s="5" t="s">
        <v>1</v>
      </c>
      <c r="J36" s="5" t="s">
        <v>1</v>
      </c>
      <c r="K36" s="21">
        <v>29</v>
      </c>
      <c r="L36" s="5" t="s">
        <v>1</v>
      </c>
      <c r="M36" s="5" t="s">
        <v>111</v>
      </c>
      <c r="N36" s="5" t="s">
        <v>1</v>
      </c>
      <c r="O36" s="21">
        <v>98.7</v>
      </c>
      <c r="P36" s="5">
        <v>30</v>
      </c>
      <c r="Q36" s="5" t="s">
        <v>3</v>
      </c>
      <c r="R36" s="34" t="s">
        <v>43</v>
      </c>
      <c r="S36" s="5"/>
      <c r="T36" s="18"/>
      <c r="U36" s="5"/>
      <c r="V36" s="5"/>
      <c r="W36" s="5"/>
      <c r="X36" s="4"/>
      <c r="Y36" s="4"/>
      <c r="Z36" s="5"/>
      <c r="AA36" s="3" t="str">
        <f t="shared" si="0"/>
        <v>GC9000iWM 30/100 S(B)</v>
      </c>
      <c r="AB36" s="4"/>
      <c r="AC36" s="5"/>
      <c r="AD36" s="5"/>
      <c r="AE36" s="22" t="s">
        <v>131</v>
      </c>
      <c r="AF36" s="22" t="s">
        <v>1</v>
      </c>
      <c r="AG36" s="22" t="s">
        <v>88</v>
      </c>
      <c r="AH36" s="22">
        <v>30</v>
      </c>
      <c r="AI36" s="5"/>
      <c r="AJ36" s="22" t="s">
        <v>3</v>
      </c>
      <c r="AK36" s="21" t="s">
        <v>85</v>
      </c>
      <c r="AL36" s="22" t="s">
        <v>3</v>
      </c>
      <c r="AM36" s="22" t="s">
        <v>94</v>
      </c>
      <c r="AN36" s="22" t="s">
        <v>3</v>
      </c>
      <c r="AO36" s="44">
        <v>86</v>
      </c>
      <c r="AP36" s="5" t="s">
        <v>3</v>
      </c>
      <c r="AQ36" s="22" t="s">
        <v>104</v>
      </c>
      <c r="AR36" s="22" t="s">
        <v>108</v>
      </c>
      <c r="AS36" s="22" t="s">
        <v>3</v>
      </c>
      <c r="AT36" s="22">
        <v>0.23</v>
      </c>
    </row>
    <row r="37" spans="1:46" ht="15" x14ac:dyDescent="0.25">
      <c r="A37" t="s">
        <v>79</v>
      </c>
      <c r="B37" s="5"/>
      <c r="C37" s="5"/>
      <c r="D37" s="5" t="s">
        <v>45</v>
      </c>
      <c r="E37" t="s">
        <v>17</v>
      </c>
      <c r="F37" s="5" t="s">
        <v>21</v>
      </c>
      <c r="G37" s="5" t="s">
        <v>113</v>
      </c>
      <c r="H37" s="5" t="s">
        <v>1</v>
      </c>
      <c r="I37" s="5" t="s">
        <v>1</v>
      </c>
      <c r="J37" s="5" t="s">
        <v>1</v>
      </c>
      <c r="K37" s="21">
        <v>29</v>
      </c>
      <c r="L37" s="5" t="s">
        <v>1</v>
      </c>
      <c r="M37" s="5" t="s">
        <v>111</v>
      </c>
      <c r="N37" s="5" t="s">
        <v>1</v>
      </c>
      <c r="O37" s="21">
        <v>98.7</v>
      </c>
      <c r="P37" s="5">
        <v>30</v>
      </c>
      <c r="Q37" s="5" t="s">
        <v>3</v>
      </c>
      <c r="R37" s="34" t="s">
        <v>43</v>
      </c>
      <c r="S37" s="5"/>
      <c r="T37" s="18"/>
      <c r="U37" s="5"/>
      <c r="V37" s="5"/>
      <c r="W37" s="5"/>
      <c r="X37" s="4"/>
      <c r="Y37" s="4"/>
      <c r="Z37" s="5"/>
      <c r="AA37" s="3" t="str">
        <f t="shared" si="0"/>
        <v>GC9000iWM 30/150 S(B)</v>
      </c>
      <c r="AB37" s="4"/>
      <c r="AC37" s="5"/>
      <c r="AD37" s="5"/>
      <c r="AE37" s="22" t="s">
        <v>131</v>
      </c>
      <c r="AF37" s="22" t="s">
        <v>1</v>
      </c>
      <c r="AG37" s="22" t="s">
        <v>88</v>
      </c>
      <c r="AH37" s="22">
        <v>30</v>
      </c>
      <c r="AI37" s="5"/>
      <c r="AJ37" s="22" t="s">
        <v>3</v>
      </c>
      <c r="AK37" s="21" t="s">
        <v>85</v>
      </c>
      <c r="AL37" s="22" t="s">
        <v>3</v>
      </c>
      <c r="AM37" s="22" t="s">
        <v>94</v>
      </c>
      <c r="AN37" s="22" t="s">
        <v>3</v>
      </c>
      <c r="AO37" s="44">
        <v>85</v>
      </c>
      <c r="AP37" s="5" t="s">
        <v>3</v>
      </c>
      <c r="AQ37" s="22" t="s">
        <v>104</v>
      </c>
      <c r="AR37" s="22" t="s">
        <v>108</v>
      </c>
      <c r="AS37" s="22" t="s">
        <v>3</v>
      </c>
      <c r="AT37" s="22">
        <v>0.23</v>
      </c>
    </row>
    <row r="38" spans="1:46" ht="15" x14ac:dyDescent="0.25">
      <c r="A38" t="s">
        <v>80</v>
      </c>
      <c r="B38" s="5"/>
      <c r="C38" s="5"/>
      <c r="D38" s="5" t="s">
        <v>45</v>
      </c>
      <c r="E38" t="s">
        <v>17</v>
      </c>
      <c r="F38" s="5" t="s">
        <v>21</v>
      </c>
      <c r="G38" s="5" t="s">
        <v>113</v>
      </c>
      <c r="H38" s="5" t="s">
        <v>1</v>
      </c>
      <c r="I38" s="5" t="s">
        <v>1</v>
      </c>
      <c r="J38" s="5" t="s">
        <v>1</v>
      </c>
      <c r="K38" s="21">
        <v>20</v>
      </c>
      <c r="L38" s="5" t="s">
        <v>1</v>
      </c>
      <c r="M38" s="5" t="s">
        <v>111</v>
      </c>
      <c r="N38" s="5" t="s">
        <v>1</v>
      </c>
      <c r="O38" s="21">
        <v>98.8</v>
      </c>
      <c r="P38" s="5">
        <v>30</v>
      </c>
      <c r="Q38" s="5" t="s">
        <v>3</v>
      </c>
      <c r="R38" s="34" t="s">
        <v>43</v>
      </c>
      <c r="S38" s="5"/>
      <c r="T38" s="5"/>
      <c r="U38" s="5"/>
      <c r="V38" s="5"/>
      <c r="W38" s="5"/>
      <c r="X38" s="4"/>
      <c r="Y38" s="4"/>
      <c r="Z38" s="5"/>
      <c r="AA38" s="3" t="str">
        <f t="shared" si="0"/>
        <v>GC9000iWM 20/210 S</v>
      </c>
      <c r="AB38" s="4"/>
      <c r="AC38" s="5"/>
      <c r="AD38" s="5"/>
      <c r="AE38" s="22" t="s">
        <v>131</v>
      </c>
      <c r="AF38" s="22" t="s">
        <v>1</v>
      </c>
      <c r="AG38" s="22" t="s">
        <v>88</v>
      </c>
      <c r="AH38" s="22">
        <v>30</v>
      </c>
      <c r="AI38" s="5"/>
      <c r="AJ38" s="22" t="s">
        <v>3</v>
      </c>
      <c r="AK38" s="21" t="s">
        <v>85</v>
      </c>
      <c r="AL38" s="22" t="s">
        <v>3</v>
      </c>
      <c r="AM38" s="22" t="s">
        <v>94</v>
      </c>
      <c r="AN38" s="22" t="s">
        <v>3</v>
      </c>
      <c r="AO38" s="44">
        <v>85</v>
      </c>
      <c r="AP38" s="5" t="s">
        <v>3</v>
      </c>
      <c r="AQ38" s="22" t="s">
        <v>104</v>
      </c>
      <c r="AR38" s="22" t="s">
        <v>108</v>
      </c>
      <c r="AS38" s="22" t="s">
        <v>3</v>
      </c>
      <c r="AT38" s="22">
        <v>0.23</v>
      </c>
    </row>
    <row r="39" spans="1:46" ht="15" x14ac:dyDescent="0.25">
      <c r="A39" t="s">
        <v>81</v>
      </c>
      <c r="B39" s="5"/>
      <c r="C39" s="5"/>
      <c r="D39" s="5" t="s">
        <v>45</v>
      </c>
      <c r="E39" t="s">
        <v>17</v>
      </c>
      <c r="F39" s="5" t="s">
        <v>21</v>
      </c>
      <c r="G39" s="5" t="s">
        <v>113</v>
      </c>
      <c r="H39" s="5" t="s">
        <v>1</v>
      </c>
      <c r="I39" s="5" t="s">
        <v>1</v>
      </c>
      <c r="J39" s="5" t="s">
        <v>1</v>
      </c>
      <c r="K39" s="21">
        <v>29</v>
      </c>
      <c r="L39" s="5" t="s">
        <v>1</v>
      </c>
      <c r="M39" s="5" t="s">
        <v>111</v>
      </c>
      <c r="N39" s="5" t="s">
        <v>1</v>
      </c>
      <c r="O39" s="21">
        <v>98.7</v>
      </c>
      <c r="P39" s="5">
        <v>30</v>
      </c>
      <c r="Q39" s="5" t="s">
        <v>3</v>
      </c>
      <c r="R39" s="34" t="s">
        <v>43</v>
      </c>
      <c r="S39" s="5"/>
      <c r="T39" s="18"/>
      <c r="U39" s="5"/>
      <c r="V39" s="5"/>
      <c r="W39" s="18"/>
      <c r="X39" s="4"/>
      <c r="Y39" s="4"/>
      <c r="Z39" s="5"/>
      <c r="AA39" s="3" t="str">
        <f t="shared" si="0"/>
        <v>GC9000iWM 30/210 S(B)</v>
      </c>
      <c r="AB39" s="4"/>
      <c r="AC39" s="5"/>
      <c r="AD39" s="5"/>
      <c r="AE39" s="22" t="s">
        <v>131</v>
      </c>
      <c r="AF39" s="22" t="s">
        <v>1</v>
      </c>
      <c r="AG39" s="22" t="s">
        <v>88</v>
      </c>
      <c r="AH39" s="22">
        <v>30</v>
      </c>
      <c r="AI39" s="5"/>
      <c r="AJ39" s="22" t="s">
        <v>3</v>
      </c>
      <c r="AK39" s="21" t="s">
        <v>85</v>
      </c>
      <c r="AL39" s="22" t="s">
        <v>3</v>
      </c>
      <c r="AM39" s="22" t="s">
        <v>94</v>
      </c>
      <c r="AN39" s="22" t="s">
        <v>3</v>
      </c>
      <c r="AO39" s="44">
        <v>85</v>
      </c>
      <c r="AP39" s="5" t="s">
        <v>3</v>
      </c>
      <c r="AQ39" s="22" t="s">
        <v>104</v>
      </c>
      <c r="AR39" s="22" t="s">
        <v>108</v>
      </c>
      <c r="AS39" s="22" t="s">
        <v>3</v>
      </c>
      <c r="AT39" s="22">
        <v>0.23</v>
      </c>
    </row>
    <row r="40" spans="1:46" ht="15" x14ac:dyDescent="0.25">
      <c r="A40" t="s">
        <v>82</v>
      </c>
      <c r="B40" s="5"/>
      <c r="C40" s="5"/>
      <c r="D40" s="5" t="s">
        <v>45</v>
      </c>
      <c r="E40" t="s">
        <v>84</v>
      </c>
      <c r="F40" s="5" t="s">
        <v>21</v>
      </c>
      <c r="G40" s="5" t="s">
        <v>113</v>
      </c>
      <c r="H40" s="5" t="s">
        <v>1</v>
      </c>
      <c r="I40" s="5" t="s">
        <v>1</v>
      </c>
      <c r="J40" s="5" t="s">
        <v>1</v>
      </c>
      <c r="K40" s="21">
        <v>63</v>
      </c>
      <c r="L40" s="5" t="s">
        <v>1</v>
      </c>
      <c r="M40" s="5" t="s">
        <v>111</v>
      </c>
      <c r="N40" s="5" t="s">
        <v>1</v>
      </c>
      <c r="O40" s="21">
        <v>97.1</v>
      </c>
      <c r="P40" s="5">
        <v>30</v>
      </c>
      <c r="Q40" s="5" t="s">
        <v>3</v>
      </c>
      <c r="R40" s="34" t="s">
        <v>43</v>
      </c>
      <c r="S40" s="5"/>
      <c r="T40" s="18"/>
      <c r="U40" s="5"/>
      <c r="V40" s="5"/>
      <c r="W40" s="18"/>
      <c r="X40" s="4"/>
      <c r="Y40" s="4"/>
      <c r="Z40" s="5"/>
      <c r="AA40" s="3" t="str">
        <f t="shared" si="0"/>
        <v>ZBR 70-3 A</v>
      </c>
      <c r="AB40" s="4"/>
      <c r="AC40" s="5"/>
      <c r="AD40" s="5"/>
      <c r="AE40" s="22" t="s">
        <v>14</v>
      </c>
      <c r="AF40" s="22" t="s">
        <v>43</v>
      </c>
      <c r="AG40" s="22" t="s">
        <v>43</v>
      </c>
      <c r="AH40" s="22">
        <v>62.6</v>
      </c>
      <c r="AI40" s="5"/>
      <c r="AJ40" s="22" t="s">
        <v>111</v>
      </c>
      <c r="AK40" s="21" t="s">
        <v>85</v>
      </c>
      <c r="AL40" s="22" t="s">
        <v>43</v>
      </c>
      <c r="AM40" s="22" t="s">
        <v>133</v>
      </c>
      <c r="AN40" s="22" t="s">
        <v>133</v>
      </c>
      <c r="AO40" s="42" t="s">
        <v>134</v>
      </c>
      <c r="AP40" s="5" t="s">
        <v>3</v>
      </c>
      <c r="AQ40" s="21" t="s">
        <v>106</v>
      </c>
      <c r="AR40" s="22" t="s">
        <v>108</v>
      </c>
      <c r="AS40" s="22" t="s">
        <v>3</v>
      </c>
      <c r="AT40" s="22">
        <v>0.23</v>
      </c>
    </row>
    <row r="41" spans="1:46" ht="15" x14ac:dyDescent="0.25">
      <c r="A41" t="s">
        <v>83</v>
      </c>
      <c r="B41" s="5"/>
      <c r="C41" s="5"/>
      <c r="D41" s="5" t="s">
        <v>45</v>
      </c>
      <c r="E41" t="s">
        <v>84</v>
      </c>
      <c r="F41" s="5" t="s">
        <v>21</v>
      </c>
      <c r="G41" s="5" t="s">
        <v>113</v>
      </c>
      <c r="H41" s="5" t="s">
        <v>1</v>
      </c>
      <c r="I41" s="5" t="s">
        <v>1</v>
      </c>
      <c r="J41" s="5" t="s">
        <v>1</v>
      </c>
      <c r="K41" s="21">
        <v>95</v>
      </c>
      <c r="L41" s="5" t="s">
        <v>1</v>
      </c>
      <c r="M41" s="5" t="s">
        <v>111</v>
      </c>
      <c r="N41" s="5" t="s">
        <v>1</v>
      </c>
      <c r="O41" s="21">
        <v>97.2</v>
      </c>
      <c r="P41" s="5">
        <v>30</v>
      </c>
      <c r="Q41" s="5" t="s">
        <v>3</v>
      </c>
      <c r="R41" s="34" t="s">
        <v>43</v>
      </c>
      <c r="S41" s="5"/>
      <c r="T41" s="5"/>
      <c r="U41" s="5"/>
      <c r="V41" s="5"/>
      <c r="W41" s="5"/>
      <c r="X41" s="4"/>
      <c r="Y41" s="4"/>
      <c r="Z41" s="5"/>
      <c r="AA41" s="3" t="str">
        <f t="shared" si="0"/>
        <v>ZBR 100-3 A</v>
      </c>
      <c r="AB41" s="4"/>
      <c r="AC41" s="5"/>
      <c r="AD41" s="5"/>
      <c r="AE41" s="22" t="s">
        <v>14</v>
      </c>
      <c r="AF41" s="22" t="s">
        <v>43</v>
      </c>
      <c r="AG41" s="22" t="s">
        <v>43</v>
      </c>
      <c r="AH41" s="22">
        <v>94.5</v>
      </c>
      <c r="AI41" s="5"/>
      <c r="AJ41" s="22" t="s">
        <v>111</v>
      </c>
      <c r="AK41" s="21" t="s">
        <v>85</v>
      </c>
      <c r="AL41" s="22" t="s">
        <v>43</v>
      </c>
      <c r="AM41" s="22" t="s">
        <v>133</v>
      </c>
      <c r="AN41" s="22" t="s">
        <v>133</v>
      </c>
      <c r="AO41" s="42" t="s">
        <v>134</v>
      </c>
      <c r="AP41" s="5" t="s">
        <v>3</v>
      </c>
      <c r="AQ41" s="21" t="s">
        <v>106</v>
      </c>
      <c r="AR41" s="22" t="s">
        <v>108</v>
      </c>
      <c r="AS41" s="22" t="s">
        <v>3</v>
      </c>
      <c r="AT41" s="22">
        <v>0.23</v>
      </c>
    </row>
    <row r="42" spans="1:46" ht="15" x14ac:dyDescent="0.25">
      <c r="A42" t="s">
        <v>114</v>
      </c>
      <c r="B42" s="5"/>
      <c r="C42" s="5"/>
      <c r="D42" s="5" t="s">
        <v>45</v>
      </c>
      <c r="E42" t="s">
        <v>84</v>
      </c>
      <c r="F42" s="5" t="s">
        <v>21</v>
      </c>
      <c r="G42" s="5" t="s">
        <v>113</v>
      </c>
      <c r="H42" s="5" t="s">
        <v>1</v>
      </c>
      <c r="I42" s="5" t="s">
        <v>1</v>
      </c>
      <c r="J42" s="5" t="s">
        <v>1</v>
      </c>
      <c r="K42" s="21">
        <v>16</v>
      </c>
      <c r="L42" s="5" t="s">
        <v>1</v>
      </c>
      <c r="M42" s="5" t="s">
        <v>111</v>
      </c>
      <c r="N42" s="5" t="s">
        <v>1</v>
      </c>
      <c r="O42" s="21">
        <v>98.9</v>
      </c>
      <c r="P42" s="5">
        <v>30</v>
      </c>
      <c r="Q42" s="5" t="s">
        <v>3</v>
      </c>
      <c r="R42" s="34" t="s">
        <v>43</v>
      </c>
      <c r="S42" s="5"/>
      <c r="T42" s="18"/>
      <c r="U42" s="5"/>
      <c r="V42" s="5"/>
      <c r="W42" s="18"/>
      <c r="X42" s="4"/>
      <c r="Y42" s="4"/>
      <c r="Z42" s="5"/>
      <c r="AA42" s="3" t="str">
        <f t="shared" si="0"/>
        <v>KBR 16</v>
      </c>
      <c r="AB42" s="4"/>
      <c r="AC42" s="5"/>
      <c r="AD42" s="5"/>
      <c r="AE42" s="21" t="s">
        <v>43</v>
      </c>
      <c r="AF42" s="21" t="s">
        <v>43</v>
      </c>
      <c r="AG42" s="21" t="s">
        <v>43</v>
      </c>
      <c r="AH42" s="21" t="s">
        <v>43</v>
      </c>
      <c r="AI42" s="5"/>
      <c r="AJ42" s="21" t="s">
        <v>43</v>
      </c>
      <c r="AK42" s="21" t="s">
        <v>85</v>
      </c>
      <c r="AL42" s="21" t="s">
        <v>43</v>
      </c>
      <c r="AM42" s="21" t="s">
        <v>43</v>
      </c>
      <c r="AN42" s="21" t="s">
        <v>43</v>
      </c>
      <c r="AO42" s="43" t="s">
        <v>43</v>
      </c>
      <c r="AP42" s="5" t="s">
        <v>3</v>
      </c>
      <c r="AQ42" s="21" t="s">
        <v>111</v>
      </c>
      <c r="AR42" s="21" t="s">
        <v>111</v>
      </c>
      <c r="AS42" s="21" t="s">
        <v>111</v>
      </c>
      <c r="AT42" s="21" t="s">
        <v>111</v>
      </c>
    </row>
    <row r="43" spans="1:46" ht="15" x14ac:dyDescent="0.25">
      <c r="A43" t="s">
        <v>115</v>
      </c>
      <c r="B43" s="5"/>
      <c r="C43" s="5"/>
      <c r="D43" s="5" t="s">
        <v>45</v>
      </c>
      <c r="E43" t="s">
        <v>84</v>
      </c>
      <c r="F43" s="5" t="s">
        <v>21</v>
      </c>
      <c r="G43" s="5" t="s">
        <v>113</v>
      </c>
      <c r="H43" s="5" t="s">
        <v>1</v>
      </c>
      <c r="I43" s="5" t="s">
        <v>1</v>
      </c>
      <c r="J43" s="5" t="s">
        <v>1</v>
      </c>
      <c r="K43" s="21">
        <v>30</v>
      </c>
      <c r="L43" s="5" t="s">
        <v>1</v>
      </c>
      <c r="M43" s="5" t="s">
        <v>111</v>
      </c>
      <c r="N43" s="5" t="s">
        <v>1</v>
      </c>
      <c r="O43" s="21">
        <v>97.6</v>
      </c>
      <c r="P43" s="5">
        <v>30</v>
      </c>
      <c r="Q43" s="5" t="s">
        <v>3</v>
      </c>
      <c r="R43" s="34" t="s">
        <v>43</v>
      </c>
      <c r="S43" s="5"/>
      <c r="T43" s="18"/>
      <c r="U43" s="5"/>
      <c r="V43" s="5"/>
      <c r="W43" s="18"/>
      <c r="X43" s="4"/>
      <c r="Y43" s="4"/>
      <c r="Z43" s="5"/>
      <c r="AA43" s="3" t="str">
        <f t="shared" si="0"/>
        <v>KBR 30</v>
      </c>
      <c r="AB43" s="4"/>
      <c r="AC43" s="5"/>
      <c r="AD43" s="5"/>
      <c r="AE43" s="21" t="s">
        <v>43</v>
      </c>
      <c r="AF43" s="21" t="s">
        <v>43</v>
      </c>
      <c r="AG43" s="21" t="s">
        <v>43</v>
      </c>
      <c r="AH43" s="21" t="s">
        <v>43</v>
      </c>
      <c r="AI43" s="5"/>
      <c r="AJ43" s="21" t="s">
        <v>43</v>
      </c>
      <c r="AK43" s="21" t="s">
        <v>85</v>
      </c>
      <c r="AL43" s="21" t="s">
        <v>43</v>
      </c>
      <c r="AM43" s="21" t="s">
        <v>43</v>
      </c>
      <c r="AN43" s="21" t="s">
        <v>43</v>
      </c>
      <c r="AO43" s="43" t="s">
        <v>43</v>
      </c>
      <c r="AP43" s="5" t="s">
        <v>3</v>
      </c>
      <c r="AQ43" s="21" t="s">
        <v>111</v>
      </c>
      <c r="AR43" s="21" t="s">
        <v>111</v>
      </c>
      <c r="AS43" s="21" t="s">
        <v>111</v>
      </c>
      <c r="AT43" s="21" t="s">
        <v>111</v>
      </c>
    </row>
    <row r="44" spans="1:46" ht="15" x14ac:dyDescent="0.25">
      <c r="A44" t="s">
        <v>116</v>
      </c>
      <c r="B44" s="5"/>
      <c r="C44" s="5"/>
      <c r="D44" s="5" t="s">
        <v>45</v>
      </c>
      <c r="E44" t="s">
        <v>84</v>
      </c>
      <c r="F44" s="5" t="s">
        <v>21</v>
      </c>
      <c r="G44" s="5" t="s">
        <v>113</v>
      </c>
      <c r="H44" s="5" t="s">
        <v>1</v>
      </c>
      <c r="I44" s="5" t="s">
        <v>1</v>
      </c>
      <c r="J44" s="5" t="s">
        <v>1</v>
      </c>
      <c r="K44" s="21">
        <v>39</v>
      </c>
      <c r="L44" s="5" t="s">
        <v>1</v>
      </c>
      <c r="M44" s="5" t="s">
        <v>111</v>
      </c>
      <c r="N44" s="5" t="s">
        <v>1</v>
      </c>
      <c r="O44" s="21">
        <v>97</v>
      </c>
      <c r="P44" s="5">
        <v>30</v>
      </c>
      <c r="Q44" s="5" t="s">
        <v>3</v>
      </c>
      <c r="R44" s="34" t="s">
        <v>43</v>
      </c>
      <c r="S44" s="5"/>
      <c r="T44" s="5"/>
      <c r="U44" s="5"/>
      <c r="V44" s="5"/>
      <c r="W44" s="5"/>
      <c r="X44" s="4"/>
      <c r="Y44" s="4"/>
      <c r="Z44" s="5"/>
      <c r="AA44" s="3" t="str">
        <f t="shared" si="0"/>
        <v>KBR 42</v>
      </c>
      <c r="AB44" s="4"/>
      <c r="AC44" s="5"/>
      <c r="AD44" s="5"/>
      <c r="AE44" s="21" t="s">
        <v>43</v>
      </c>
      <c r="AF44" s="21" t="s">
        <v>43</v>
      </c>
      <c r="AG44" s="21" t="s">
        <v>43</v>
      </c>
      <c r="AH44" s="21" t="s">
        <v>43</v>
      </c>
      <c r="AI44" s="5"/>
      <c r="AJ44" s="21" t="s">
        <v>43</v>
      </c>
      <c r="AK44" s="21" t="s">
        <v>85</v>
      </c>
      <c r="AL44" s="21" t="s">
        <v>43</v>
      </c>
      <c r="AM44" s="21" t="s">
        <v>43</v>
      </c>
      <c r="AN44" s="21" t="s">
        <v>43</v>
      </c>
      <c r="AO44" s="43" t="s">
        <v>43</v>
      </c>
      <c r="AP44" s="5" t="s">
        <v>3</v>
      </c>
      <c r="AQ44" s="21" t="s">
        <v>111</v>
      </c>
      <c r="AR44" s="21" t="s">
        <v>111</v>
      </c>
      <c r="AS44" s="21" t="s">
        <v>111</v>
      </c>
      <c r="AT44" s="21" t="s">
        <v>111</v>
      </c>
    </row>
    <row r="45" spans="1:46" ht="15" x14ac:dyDescent="0.25">
      <c r="A45" t="s">
        <v>117</v>
      </c>
      <c r="B45" s="5"/>
      <c r="C45" s="5"/>
      <c r="D45" s="5" t="s">
        <v>45</v>
      </c>
      <c r="E45" t="s">
        <v>84</v>
      </c>
      <c r="F45" s="5" t="s">
        <v>21</v>
      </c>
      <c r="G45" s="5" t="s">
        <v>113</v>
      </c>
      <c r="H45" s="5" t="s">
        <v>1</v>
      </c>
      <c r="I45" s="5" t="s">
        <v>1</v>
      </c>
      <c r="J45" s="5" t="s">
        <v>1</v>
      </c>
      <c r="K45" s="21">
        <v>16</v>
      </c>
      <c r="L45" s="5" t="s">
        <v>1</v>
      </c>
      <c r="M45" s="5" t="s">
        <v>111</v>
      </c>
      <c r="N45" s="5" t="s">
        <v>1</v>
      </c>
      <c r="O45" s="21">
        <v>98.9</v>
      </c>
      <c r="P45" s="5">
        <v>30</v>
      </c>
      <c r="Q45" s="5" t="s">
        <v>3</v>
      </c>
      <c r="R45" s="34" t="s">
        <v>43</v>
      </c>
      <c r="S45" s="5"/>
      <c r="T45" s="18"/>
      <c r="U45" s="5"/>
      <c r="V45" s="5"/>
      <c r="W45" s="18"/>
      <c r="X45" s="4"/>
      <c r="Y45" s="4"/>
      <c r="Z45" s="5"/>
      <c r="AA45" s="3" t="str">
        <f t="shared" si="0"/>
        <v>KSBR 16</v>
      </c>
      <c r="AB45" s="4"/>
      <c r="AC45" s="5"/>
      <c r="AD45" s="5"/>
      <c r="AE45" s="22" t="s">
        <v>14</v>
      </c>
      <c r="AF45" s="22" t="s">
        <v>43</v>
      </c>
      <c r="AG45" s="22" t="s">
        <v>43</v>
      </c>
      <c r="AH45" s="22">
        <v>15.3</v>
      </c>
      <c r="AI45" s="5"/>
      <c r="AJ45" s="22" t="s">
        <v>111</v>
      </c>
      <c r="AK45" s="21" t="s">
        <v>85</v>
      </c>
      <c r="AL45" s="22" t="s">
        <v>43</v>
      </c>
      <c r="AM45" s="22" t="s">
        <v>133</v>
      </c>
      <c r="AN45" s="22" t="s">
        <v>133</v>
      </c>
      <c r="AO45" s="42" t="s">
        <v>134</v>
      </c>
      <c r="AP45" s="5" t="s">
        <v>3</v>
      </c>
      <c r="AQ45" s="22" t="s">
        <v>104</v>
      </c>
      <c r="AR45" s="22" t="s">
        <v>108</v>
      </c>
      <c r="AS45" s="22" t="s">
        <v>3</v>
      </c>
      <c r="AT45" s="22">
        <v>0.23</v>
      </c>
    </row>
    <row r="46" spans="1:46" ht="15" x14ac:dyDescent="0.25">
      <c r="A46" t="s">
        <v>118</v>
      </c>
      <c r="B46" s="5"/>
      <c r="C46" s="5"/>
      <c r="D46" s="5" t="s">
        <v>45</v>
      </c>
      <c r="E46" t="s">
        <v>84</v>
      </c>
      <c r="F46" s="5" t="s">
        <v>21</v>
      </c>
      <c r="G46" s="5" t="s">
        <v>113</v>
      </c>
      <c r="H46" s="5" t="s">
        <v>1</v>
      </c>
      <c r="I46" s="5" t="s">
        <v>1</v>
      </c>
      <c r="J46" s="5" t="s">
        <v>1</v>
      </c>
      <c r="K46" s="21">
        <v>30</v>
      </c>
      <c r="L46" s="5" t="s">
        <v>1</v>
      </c>
      <c r="M46" s="5" t="s">
        <v>111</v>
      </c>
      <c r="N46" s="5" t="s">
        <v>1</v>
      </c>
      <c r="O46" s="21">
        <v>97.6</v>
      </c>
      <c r="P46" s="5">
        <v>30</v>
      </c>
      <c r="Q46" s="5" t="s">
        <v>3</v>
      </c>
      <c r="R46" s="34" t="s">
        <v>43</v>
      </c>
      <c r="S46" s="5"/>
      <c r="T46" s="18"/>
      <c r="U46" s="5"/>
      <c r="V46" s="5"/>
      <c r="W46" s="18"/>
      <c r="X46" s="4"/>
      <c r="Y46" s="4"/>
      <c r="Z46" s="5"/>
      <c r="AA46" s="3" t="str">
        <f t="shared" si="0"/>
        <v>KSBR 30</v>
      </c>
      <c r="AB46" s="4"/>
      <c r="AC46" s="5"/>
      <c r="AD46" s="5"/>
      <c r="AE46" s="22" t="s">
        <v>14</v>
      </c>
      <c r="AF46" s="22" t="s">
        <v>43</v>
      </c>
      <c r="AG46" s="22" t="s">
        <v>43</v>
      </c>
      <c r="AH46" s="22">
        <v>30.1</v>
      </c>
      <c r="AI46" s="5"/>
      <c r="AJ46" s="22" t="s">
        <v>111</v>
      </c>
      <c r="AK46" s="21" t="s">
        <v>85</v>
      </c>
      <c r="AL46" s="22" t="s">
        <v>43</v>
      </c>
      <c r="AM46" s="22" t="s">
        <v>133</v>
      </c>
      <c r="AN46" s="22" t="s">
        <v>133</v>
      </c>
      <c r="AO46" s="42" t="s">
        <v>134</v>
      </c>
      <c r="AP46" s="5" t="s">
        <v>3</v>
      </c>
      <c r="AQ46" s="22" t="s">
        <v>104</v>
      </c>
      <c r="AR46" s="22" t="s">
        <v>108</v>
      </c>
      <c r="AS46" s="22" t="s">
        <v>3</v>
      </c>
      <c r="AT46" s="22">
        <v>0.23</v>
      </c>
    </row>
    <row r="47" spans="1:46" ht="15" x14ac:dyDescent="0.25">
      <c r="A47" t="s">
        <v>119</v>
      </c>
      <c r="D47" s="5" t="s">
        <v>45</v>
      </c>
      <c r="E47" t="s">
        <v>84</v>
      </c>
      <c r="F47" s="5" t="s">
        <v>120</v>
      </c>
      <c r="G47" s="5" t="s">
        <v>113</v>
      </c>
      <c r="H47" s="5" t="s">
        <v>3</v>
      </c>
      <c r="I47" s="5" t="s">
        <v>43</v>
      </c>
      <c r="J47" s="5" t="s">
        <v>43</v>
      </c>
      <c r="K47" s="21">
        <v>23</v>
      </c>
      <c r="L47" s="5" t="s">
        <v>43</v>
      </c>
      <c r="M47" s="5" t="s">
        <v>111</v>
      </c>
      <c r="N47" s="5" t="s">
        <v>43</v>
      </c>
      <c r="O47" s="22" t="s">
        <v>43</v>
      </c>
      <c r="P47" s="5" t="s">
        <v>43</v>
      </c>
      <c r="Q47" s="5" t="s">
        <v>43</v>
      </c>
      <c r="R47" s="34">
        <v>80.7</v>
      </c>
      <c r="X47" s="4"/>
      <c r="Y47" s="4"/>
      <c r="AA47" s="3" t="str">
        <f>A47</f>
        <v>ZWR 24-7 KE</v>
      </c>
      <c r="AE47" s="22" t="s">
        <v>43</v>
      </c>
      <c r="AF47" s="22" t="s">
        <v>43</v>
      </c>
      <c r="AG47" s="22" t="s">
        <v>43</v>
      </c>
      <c r="AH47" s="21">
        <v>23.2</v>
      </c>
      <c r="AJ47" s="22" t="s">
        <v>43</v>
      </c>
      <c r="AK47" s="22" t="s">
        <v>43</v>
      </c>
      <c r="AL47" s="22" t="s">
        <v>43</v>
      </c>
      <c r="AM47" s="22" t="s">
        <v>43</v>
      </c>
      <c r="AN47" s="22" t="s">
        <v>43</v>
      </c>
      <c r="AO47" s="42" t="s">
        <v>43</v>
      </c>
      <c r="AP47" s="5" t="s">
        <v>43</v>
      </c>
      <c r="AQ47" s="22" t="s">
        <v>43</v>
      </c>
      <c r="AR47" s="22" t="s">
        <v>43</v>
      </c>
      <c r="AS47" s="22" t="s">
        <v>43</v>
      </c>
      <c r="AT47" s="22" t="s">
        <v>43</v>
      </c>
    </row>
    <row r="48" spans="1:46" ht="15" x14ac:dyDescent="0.25">
      <c r="A48" s="3" t="s">
        <v>136</v>
      </c>
      <c r="D48" s="5" t="s">
        <v>45</v>
      </c>
      <c r="E48" s="3" t="s">
        <v>17</v>
      </c>
      <c r="F48" s="5" t="s">
        <v>21</v>
      </c>
      <c r="G48" s="5" t="s">
        <v>113</v>
      </c>
      <c r="H48" s="5" t="s">
        <v>1</v>
      </c>
      <c r="I48" s="5" t="s">
        <v>1</v>
      </c>
      <c r="J48" s="5" t="s">
        <v>1</v>
      </c>
      <c r="K48" s="18">
        <v>34</v>
      </c>
      <c r="L48" s="5" t="s">
        <v>1</v>
      </c>
      <c r="M48" s="5" t="s">
        <v>111</v>
      </c>
      <c r="N48" s="5" t="s">
        <v>1</v>
      </c>
      <c r="O48" s="21">
        <v>98.8</v>
      </c>
      <c r="P48" s="5">
        <v>30</v>
      </c>
      <c r="Q48" s="5" t="s">
        <v>3</v>
      </c>
      <c r="R48" s="34" t="s">
        <v>43</v>
      </c>
      <c r="AA48" s="3" t="s">
        <v>136</v>
      </c>
      <c r="AE48" s="3" t="s">
        <v>130</v>
      </c>
      <c r="AF48" s="5" t="s">
        <v>1</v>
      </c>
      <c r="AG48" s="22" t="s">
        <v>88</v>
      </c>
      <c r="AH48" s="18">
        <v>44.6</v>
      </c>
      <c r="AJ48" s="5" t="s">
        <v>1</v>
      </c>
      <c r="AK48" s="18" t="s">
        <v>43</v>
      </c>
      <c r="AL48" s="5" t="s">
        <v>3</v>
      </c>
      <c r="AM48" s="22" t="s">
        <v>94</v>
      </c>
      <c r="AN48" s="5" t="s">
        <v>3</v>
      </c>
      <c r="AO48" s="44">
        <v>86</v>
      </c>
      <c r="AP48" s="5" t="s">
        <v>3</v>
      </c>
      <c r="AQ48" s="5" t="s">
        <v>137</v>
      </c>
      <c r="AR48" s="22" t="s">
        <v>108</v>
      </c>
      <c r="AS48" s="5" t="s">
        <v>3</v>
      </c>
      <c r="AT48" s="5">
        <v>0.2</v>
      </c>
    </row>
    <row r="49" spans="17:38" x14ac:dyDescent="0.2">
      <c r="Q49" s="5"/>
      <c r="AF49" s="5"/>
      <c r="AL49" s="20"/>
    </row>
    <row r="50" spans="17:38" x14ac:dyDescent="0.2">
      <c r="Q50" s="5"/>
      <c r="AF50" s="5"/>
      <c r="AL50" s="20"/>
    </row>
    <row r="51" spans="17:38" x14ac:dyDescent="0.2">
      <c r="Q51" s="5"/>
      <c r="AF51" s="5"/>
      <c r="AL51" s="20"/>
    </row>
    <row r="52" spans="17:38" x14ac:dyDescent="0.2">
      <c r="Q52" s="5"/>
      <c r="AF52" s="5"/>
      <c r="AL52" s="20"/>
    </row>
    <row r="53" spans="17:38" x14ac:dyDescent="0.2">
      <c r="Q53" s="5"/>
      <c r="AF53" s="5"/>
      <c r="AL53" s="20"/>
    </row>
    <row r="54" spans="17:38" x14ac:dyDescent="0.2">
      <c r="Q54" s="5"/>
      <c r="AF54" s="5"/>
      <c r="AL54" s="20"/>
    </row>
    <row r="55" spans="17:38" x14ac:dyDescent="0.2">
      <c r="Q55" s="5"/>
      <c r="AF55" s="5"/>
      <c r="AL55" s="20"/>
    </row>
    <row r="56" spans="17:38" x14ac:dyDescent="0.2">
      <c r="Q56" s="5"/>
      <c r="AF56" s="5"/>
      <c r="AL56" s="20"/>
    </row>
    <row r="57" spans="17:38" x14ac:dyDescent="0.2">
      <c r="Q57" s="5"/>
      <c r="AF57" s="5"/>
      <c r="AL57" s="20"/>
    </row>
    <row r="58" spans="17:38" x14ac:dyDescent="0.2">
      <c r="Q58" s="5"/>
      <c r="AL58" s="20"/>
    </row>
    <row r="59" spans="17:38" x14ac:dyDescent="0.2">
      <c r="Q59" s="5"/>
      <c r="AL59" s="20"/>
    </row>
    <row r="60" spans="17:38" x14ac:dyDescent="0.2">
      <c r="Q60" s="5"/>
      <c r="AL60" s="20"/>
    </row>
    <row r="61" spans="17:38" x14ac:dyDescent="0.2">
      <c r="Q61" s="5"/>
      <c r="AL61" s="20"/>
    </row>
    <row r="62" spans="17:38" x14ac:dyDescent="0.2">
      <c r="Q62" s="5"/>
      <c r="AL62" s="20"/>
    </row>
    <row r="63" spans="17:38" x14ac:dyDescent="0.2">
      <c r="Q63" s="5"/>
      <c r="AL63" s="20"/>
    </row>
    <row r="64" spans="17:38" x14ac:dyDescent="0.2">
      <c r="Q64" s="5"/>
      <c r="AL64" s="20"/>
    </row>
    <row r="65" spans="17:38" x14ac:dyDescent="0.2">
      <c r="Q65" s="5"/>
      <c r="AL65" s="20"/>
    </row>
    <row r="66" spans="17:38" x14ac:dyDescent="0.2">
      <c r="Q66" s="5"/>
    </row>
    <row r="78" spans="17:38" x14ac:dyDescent="0.2">
      <c r="AL78" s="20"/>
    </row>
    <row r="79" spans="17:38" x14ac:dyDescent="0.2">
      <c r="AL79" s="20"/>
    </row>
    <row r="80" spans="17:38" x14ac:dyDescent="0.2">
      <c r="AL80" s="20"/>
    </row>
    <row r="81" spans="38:38" x14ac:dyDescent="0.2">
      <c r="AL81" s="20"/>
    </row>
    <row r="82" spans="38:38" x14ac:dyDescent="0.2">
      <c r="AL82" s="20"/>
    </row>
    <row r="83" spans="38:38" x14ac:dyDescent="0.2">
      <c r="AL83" s="20"/>
    </row>
    <row r="84" spans="38:38" x14ac:dyDescent="0.2">
      <c r="AL84" s="20"/>
    </row>
    <row r="85" spans="38:38" x14ac:dyDescent="0.2">
      <c r="AL85" s="20"/>
    </row>
    <row r="86" spans="38:38" x14ac:dyDescent="0.2">
      <c r="AL86" s="20"/>
    </row>
    <row r="87" spans="38:38" x14ac:dyDescent="0.2">
      <c r="AL87" s="20"/>
    </row>
    <row r="88" spans="38:38" x14ac:dyDescent="0.2">
      <c r="AL88" s="20"/>
    </row>
    <row r="89" spans="38:38" x14ac:dyDescent="0.2">
      <c r="AL89" s="20"/>
    </row>
    <row r="96" spans="38:38" x14ac:dyDescent="0.2">
      <c r="AL96" s="20"/>
    </row>
    <row r="97" spans="38:38" x14ac:dyDescent="0.2">
      <c r="AL97" s="20"/>
    </row>
    <row r="98" spans="38:38" x14ac:dyDescent="0.2">
      <c r="AL98" s="20"/>
    </row>
    <row r="104" spans="38:38" x14ac:dyDescent="0.2">
      <c r="AL104" s="20"/>
    </row>
    <row r="105" spans="38:38" x14ac:dyDescent="0.2">
      <c r="AL105" s="20"/>
    </row>
    <row r="106" spans="38:38" x14ac:dyDescent="0.2">
      <c r="AL106" s="20"/>
    </row>
    <row r="107" spans="38:38" x14ac:dyDescent="0.2">
      <c r="AL107" s="20"/>
    </row>
  </sheetData>
  <sheetProtection algorithmName="SHA-512" hashValue="bwxSDg0idRZLJsuVWB9Q+jjo+zyaz/lS/wftT8StgdTgdE/cEV7MLDLxiHC4h62Pp77laL5+Z49SkMrp4gb+yg==" saltValue="CQnDo/l+d2iPymga8bMQtg==" spinCount="100000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2019-04-03T11:08:08Z</cp:lastPrinted>
  <dcterms:created xsi:type="dcterms:W3CDTF">2018-04-13T09:50:30Z</dcterms:created>
  <dcterms:modified xsi:type="dcterms:W3CDTF">2021-05-20T14:51:20Z</dcterms:modified>
</cp:coreProperties>
</file>