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S:\PRM\Department\_01 Secretariaat PRM\_16 Standardisation\_02 EPB-PEB\Energy certificates 2021\Bosch\Airco\Brussels\"/>
    </mc:Choice>
  </mc:AlternateContent>
  <xr:revisionPtr revIDLastSave="0" documentId="13_ncr:1_{0EC1129A-45AC-4E71-A892-04831DFB5540}" xr6:coauthVersionLast="45" xr6:coauthVersionMax="45" xr10:uidLastSave="{00000000-0000-0000-0000-000000000000}"/>
  <workbookProtection workbookAlgorithmName="SHA-512" workbookHashValue="oNJSyG3JP/29hbjMAEV2t/XZMITGyGw6N8S3/svY92N9xkaSpU3vB4HC6KuoEj2YqaJunEbPJfqxzMmZpUH5DA==" workbookSaltValue="tqd61aC7wFSK7fvRUsiiuQ==" workbookSpinCount="100000" lockStructure="1"/>
  <bookViews>
    <workbookView xWindow="28680" yWindow="-120" windowWidth="29040" windowHeight="15840" firstSheet="1" activeTab="1" xr2:uid="{00000000-000D-0000-FFFF-FFFF00000000}"/>
  </bookViews>
  <sheets>
    <sheet name="Blad1" sheetId="4" state="hidden" r:id="rId1"/>
    <sheet name="Français" sheetId="3" r:id="rId2"/>
    <sheet name="Nederlands" sheetId="1" r:id="rId3"/>
    <sheet name="Blad2" sheetId="2" state="hidden" r:id="rId4"/>
  </sheets>
  <definedNames>
    <definedName name="_xlnm.Print_Area" localSheetId="1">Français!$A$1:$Q$43</definedName>
    <definedName name="_xlnm.Print_Area" localSheetId="2">Nederlands!$A$1:$Q$45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6" i="2" l="1"/>
  <c r="U7" i="2"/>
  <c r="U8" i="2"/>
  <c r="U9" i="2"/>
  <c r="U10" i="2"/>
  <c r="U11" i="2"/>
  <c r="U12" i="2"/>
  <c r="U13" i="2"/>
  <c r="U14" i="2"/>
  <c r="U5" i="2"/>
  <c r="Q14" i="2"/>
  <c r="P14" i="2"/>
  <c r="O14" i="2"/>
  <c r="N14" i="2"/>
  <c r="Q13" i="2"/>
  <c r="P13" i="2"/>
  <c r="O13" i="2"/>
  <c r="N13" i="2"/>
  <c r="Q12" i="2"/>
  <c r="P12" i="2"/>
  <c r="O12" i="2"/>
  <c r="N12" i="2"/>
  <c r="Q11" i="2"/>
  <c r="P11" i="2"/>
  <c r="O11" i="2"/>
  <c r="N11" i="2"/>
  <c r="Q10" i="2"/>
  <c r="P10" i="2"/>
  <c r="O10" i="2"/>
  <c r="N10" i="2"/>
  <c r="Q9" i="2"/>
  <c r="P9" i="2"/>
  <c r="O9" i="2"/>
  <c r="N9" i="2"/>
  <c r="Q8" i="2"/>
  <c r="P8" i="2"/>
  <c r="O8" i="2"/>
  <c r="N8" i="2"/>
  <c r="Q7" i="2"/>
  <c r="P7" i="2"/>
  <c r="O7" i="2"/>
  <c r="N7" i="2"/>
  <c r="Q6" i="2"/>
  <c r="P6" i="2"/>
  <c r="O6" i="2"/>
  <c r="N6" i="2"/>
  <c r="Q5" i="2"/>
  <c r="P5" i="2"/>
  <c r="O5" i="2"/>
  <c r="N5" i="2"/>
  <c r="L5" i="2"/>
  <c r="L6" i="2"/>
  <c r="L7" i="2"/>
  <c r="L8" i="2"/>
  <c r="L9" i="2"/>
  <c r="L10" i="2"/>
  <c r="L11" i="2"/>
  <c r="L12" i="2"/>
  <c r="L13" i="2"/>
  <c r="L14" i="2"/>
  <c r="J5" i="2"/>
  <c r="J6" i="2"/>
  <c r="J7" i="2"/>
  <c r="J8" i="2"/>
  <c r="J9" i="2"/>
  <c r="J10" i="2"/>
  <c r="J11" i="2"/>
  <c r="J12" i="2"/>
  <c r="J13" i="2"/>
  <c r="J14" i="2"/>
  <c r="K6" i="2"/>
  <c r="K7" i="2"/>
  <c r="K8" i="2"/>
  <c r="K9" i="2"/>
  <c r="K10" i="2"/>
  <c r="K11" i="2"/>
  <c r="K12" i="2"/>
  <c r="K13" i="2"/>
  <c r="K14" i="2"/>
  <c r="K5" i="2"/>
  <c r="A6" i="2"/>
  <c r="A7" i="2"/>
  <c r="A8" i="2"/>
  <c r="A9" i="2"/>
  <c r="A10" i="2"/>
  <c r="A11" i="2"/>
  <c r="A12" i="2"/>
  <c r="A13" i="2"/>
  <c r="A14" i="2"/>
  <c r="A5" i="2"/>
  <c r="K40" i="3" l="1"/>
  <c r="K39" i="3"/>
  <c r="K38" i="3"/>
  <c r="K37" i="3"/>
  <c r="K36" i="3"/>
  <c r="K35" i="3"/>
  <c r="K34" i="3"/>
  <c r="K33" i="3"/>
  <c r="K32" i="3"/>
  <c r="K31" i="3"/>
  <c r="K30" i="3"/>
  <c r="K29" i="3"/>
  <c r="K24" i="3"/>
  <c r="K21" i="3"/>
  <c r="K20" i="3"/>
  <c r="K19" i="3"/>
  <c r="K18" i="3"/>
  <c r="K17" i="3"/>
  <c r="K16" i="3"/>
  <c r="K14" i="3"/>
  <c r="M36" i="3" l="1"/>
  <c r="M35" i="3"/>
  <c r="M34" i="3"/>
  <c r="M33" i="3"/>
  <c r="K42" i="1"/>
  <c r="K41" i="1"/>
  <c r="K40" i="1"/>
  <c r="K39" i="1"/>
  <c r="K37" i="1"/>
  <c r="K36" i="1"/>
  <c r="K35" i="1"/>
  <c r="K34" i="1"/>
  <c r="K33" i="1"/>
  <c r="K32" i="1"/>
  <c r="M32" i="1" s="1"/>
  <c r="K31" i="1"/>
  <c r="K29" i="1"/>
  <c r="K24" i="1"/>
  <c r="K21" i="1"/>
  <c r="K20" i="1"/>
  <c r="K19" i="1"/>
  <c r="K18" i="1"/>
  <c r="K17" i="1"/>
  <c r="K16" i="1"/>
  <c r="K14" i="1"/>
  <c r="M37" i="1" l="1"/>
  <c r="M36" i="1"/>
  <c r="M35" i="1"/>
  <c r="M34" i="1"/>
</calcChain>
</file>

<file path=xl/sharedStrings.xml><?xml version="1.0" encoding="utf-8"?>
<sst xmlns="http://schemas.openxmlformats.org/spreadsheetml/2006/main" count="372" uniqueCount="123">
  <si>
    <t>Merk:</t>
  </si>
  <si>
    <t>Product ID:</t>
  </si>
  <si>
    <t>Elektrische warmtepomp</t>
  </si>
  <si>
    <t>Neen</t>
  </si>
  <si>
    <t>Warmtebron van de verdamper:</t>
  </si>
  <si>
    <t>Enkel buitenlucht</t>
  </si>
  <si>
    <t>Waarde bij ontstentenis voor het rendement:</t>
  </si>
  <si>
    <t>TO-vermogen:</t>
  </si>
  <si>
    <t>Stand-by vermogen:</t>
  </si>
  <si>
    <t>CCH-vermogen:</t>
  </si>
  <si>
    <t>De warmtepomp wordt als actieve koelmachine gebruikt:</t>
  </si>
  <si>
    <t>Ja</t>
  </si>
  <si>
    <t>Soort toestel:</t>
  </si>
  <si>
    <t>EPB data 2018 Buderus en Bosch warmtepompgamma</t>
  </si>
  <si>
    <t>Merk</t>
  </si>
  <si>
    <t>Product ID</t>
  </si>
  <si>
    <t>Soort Toestel</t>
  </si>
  <si>
    <t>Warmtebron van de verdamper</t>
  </si>
  <si>
    <t>Poff ( kW)</t>
  </si>
  <si>
    <t>Pto ( kW)</t>
  </si>
  <si>
    <t>Psb ( kW)</t>
  </si>
  <si>
    <t>Pck ( kW)</t>
  </si>
  <si>
    <t>Warmtepomp</t>
  </si>
  <si>
    <t>Gaskleppen en/of ventilatoren aanwezig</t>
  </si>
  <si>
    <t>Subtype warmtepomp</t>
  </si>
  <si>
    <t>Warmteafgiftemedium van de condensor</t>
  </si>
  <si>
    <t>Bosch</t>
  </si>
  <si>
    <t>Vermogen (nominaal of thermisch):</t>
  </si>
  <si>
    <t>Subtype toestel:</t>
  </si>
  <si>
    <t>OPWEKKER</t>
  </si>
  <si>
    <t>Warmteafgiftemedium van de condensor:</t>
  </si>
  <si>
    <t>VERWARMING</t>
  </si>
  <si>
    <t>De warmtepomp wordt als actieve koelmachine gebruikt</t>
  </si>
  <si>
    <t>Vermogensbereik</t>
  </si>
  <si>
    <t>Vermogen in uit-stand:</t>
  </si>
  <si>
    <r>
      <t>Invoer van SCOP-</t>
    </r>
    <r>
      <rPr>
        <sz val="9"/>
        <color theme="1"/>
        <rFont val="Bosch Office Sans"/>
      </rPr>
      <t>ON/</t>
    </r>
  </si>
  <si>
    <r>
      <t>Invoer van SCOP</t>
    </r>
    <r>
      <rPr>
        <b/>
        <u/>
        <sz val="10"/>
        <color theme="1"/>
        <rFont val="Calibri"/>
        <family val="2"/>
        <scheme val="minor"/>
      </rPr>
      <t>on</t>
    </r>
  </si>
  <si>
    <r>
      <t>Vereenvoudige berekening SCOP-</t>
    </r>
    <r>
      <rPr>
        <sz val="9"/>
        <color theme="1"/>
        <rFont val="Arial"/>
        <family val="2"/>
      </rPr>
      <t>on</t>
    </r>
  </si>
  <si>
    <t>Gaskleppen en/of ventilatoren aanwezig:</t>
  </si>
  <si>
    <t>Het toestel staat buiten het beschermd volume</t>
  </si>
  <si>
    <t>Dit stavingscertificaat is geldig vanaf 01/01/2021</t>
  </si>
  <si>
    <t>Selecteer hier uw Aircotoestel</t>
  </si>
  <si>
    <t>Toestel is op de markt gebracht</t>
  </si>
  <si>
    <t>Binnenlucht</t>
  </si>
  <si>
    <t>Vanaf 01/01/2018</t>
  </si>
  <si>
    <t>≤ 12 kW</t>
  </si>
  <si>
    <t>De ingevoerde warmtepomp is een multisplit of een VRF</t>
  </si>
  <si>
    <t>Vermogen (nominaal of thermisch)</t>
  </si>
  <si>
    <t>Waarde bij ontstentenis voor het rendement</t>
  </si>
  <si>
    <t>Warmtepomp met 2 luchtkanalen</t>
  </si>
  <si>
    <t>SCOP</t>
  </si>
  <si>
    <t>De technische specificaties in dit stavingscertificaat kunnen worden gebruikt voor de ingave van opwekkingstoestellen voor verwarming in de EPB-software. Indien nodig, kunnen de officiële testresultaten, die dit certificaat staven, bekomen worden (test uitgevoerd volgens de norm EN 14825).</t>
  </si>
  <si>
    <t>Het toestel staat buiten het beschermd volume:</t>
  </si>
  <si>
    <t xml:space="preserve">Toepassing van de Ecodesign-richtlijn </t>
  </si>
  <si>
    <t>Toestel is op de markt gebracht:</t>
  </si>
  <si>
    <t>Toepassing van de richtlijn Ecodesign verwarming</t>
  </si>
  <si>
    <t>Vermogenbereik:</t>
  </si>
  <si>
    <t>De ingevoerde warmtepomp is een multisplit of een VRF:</t>
  </si>
  <si>
    <r>
      <t>SCOP:</t>
    </r>
    <r>
      <rPr>
        <sz val="12"/>
        <color theme="1"/>
        <rFont val="Bosch Office Sans"/>
      </rPr>
      <t xml:space="preserve"> </t>
    </r>
  </si>
  <si>
    <t>Warmtepomp met 2 luchtkanalen:</t>
  </si>
  <si>
    <t>Les spécifiations techniques de ce certificat peuvent être utilisées pour indiquer, via le logiciel PEB, le type de générateur de chaleur utilisé pour le chauffage. Si nécessaire, les résultats exacts du test peuvent être demandés (test effectué selon la norme EN 14825).</t>
  </si>
  <si>
    <t>APPAREILS</t>
  </si>
  <si>
    <t>Marque:</t>
  </si>
  <si>
    <t>Type de générateur:</t>
  </si>
  <si>
    <t>Sous-type de générateur:</t>
  </si>
  <si>
    <t>Source de chaleur de l'évaporateur :</t>
  </si>
  <si>
    <t>Fluide caloporteur du condenseur :</t>
  </si>
  <si>
    <t>Hors du volume protégé:</t>
  </si>
  <si>
    <t>Vannes gaz et/ou des ventilateurs présents:</t>
  </si>
  <si>
    <t>Mise sur le marché:</t>
  </si>
  <si>
    <t>Apllication d'Ecodesign</t>
  </si>
  <si>
    <t>CHAUFFAGE</t>
  </si>
  <si>
    <t>Application d'Ecodesign chauffage</t>
  </si>
  <si>
    <t>Plage de puissance:</t>
  </si>
  <si>
    <t>La pompe à chaleur est un multisplit ou VRF:</t>
  </si>
  <si>
    <t>Puissance (nominale ou thermique) :</t>
  </si>
  <si>
    <t>Valeur par défaut pour le rendement :</t>
  </si>
  <si>
    <t>Puissance OFF :</t>
  </si>
  <si>
    <t>Puissance TO :</t>
  </si>
  <si>
    <t>Puissance SB :</t>
  </si>
  <si>
    <t>Puissance CCH :</t>
  </si>
  <si>
    <t>La PAC est utilisée comme refroidissement actif :</t>
  </si>
  <si>
    <t>Encodage du SCOPon:</t>
  </si>
  <si>
    <t>Type de générateur</t>
  </si>
  <si>
    <t>Sous-type de générateur</t>
  </si>
  <si>
    <t>Source de chaleur de l'évaporateur</t>
  </si>
  <si>
    <t>Fluide caloporteur du condenseur</t>
  </si>
  <si>
    <t>Mise sur le marché</t>
  </si>
  <si>
    <t>Marque</t>
  </si>
  <si>
    <t xml:space="preserve">EPB data 2018 Bosch Aircogamma </t>
  </si>
  <si>
    <t>Vannes gaz et/ou des ventilateurs présents</t>
  </si>
  <si>
    <t>Plage de puissance</t>
  </si>
  <si>
    <t>La pompe à chaleur est un multi-split ou VRF</t>
  </si>
  <si>
    <t>Puissance (nominale ou thermique</t>
  </si>
  <si>
    <t>Valeurs par défaut pour le rendement</t>
  </si>
  <si>
    <t>La PAC est utilisée comme refroidissement actif</t>
  </si>
  <si>
    <r>
      <t>Encodage du SCOP</t>
    </r>
    <r>
      <rPr>
        <b/>
        <u/>
        <sz val="10"/>
        <color theme="1"/>
        <rFont val="Calibri"/>
        <family val="2"/>
        <scheme val="minor"/>
      </rPr>
      <t>on</t>
    </r>
  </si>
  <si>
    <r>
      <t>Calcul simplifié SCOP</t>
    </r>
    <r>
      <rPr>
        <sz val="9"/>
        <color theme="1"/>
        <rFont val="Arial"/>
        <family val="2"/>
      </rPr>
      <t>on</t>
    </r>
  </si>
  <si>
    <t>Non</t>
  </si>
  <si>
    <t>Oui</t>
  </si>
  <si>
    <t>Pompe à chaleur</t>
  </si>
  <si>
    <t>Electrique</t>
  </si>
  <si>
    <t>Air neuf (extérieur) uniquement</t>
  </si>
  <si>
    <t>Air intérieur</t>
  </si>
  <si>
    <t>Postérieure au 01/01/2018</t>
  </si>
  <si>
    <t>Hors du volume protégé</t>
  </si>
  <si>
    <t>CL3000i 26 E</t>
  </si>
  <si>
    <t>CL3000i 35 E</t>
  </si>
  <si>
    <t>CL3000i 53 E</t>
  </si>
  <si>
    <t>CL3000i 70 E</t>
  </si>
  <si>
    <t>CL5000i 26 E</t>
  </si>
  <si>
    <t>CL5000i 35 E</t>
  </si>
  <si>
    <t>CL5000MS 18 OUE</t>
  </si>
  <si>
    <t>CL5000MS 27 OUE</t>
  </si>
  <si>
    <t>CL5000MS 36 OUE</t>
  </si>
  <si>
    <t>CL5000MS 42 OUE</t>
  </si>
  <si>
    <t>NA</t>
  </si>
  <si>
    <t>multi-split</t>
  </si>
  <si>
    <t>&gt; 12 kW</t>
  </si>
  <si>
    <t>Pompe à chaleur avec double conduite</t>
  </si>
  <si>
    <t>PAC avec double conduite:</t>
  </si>
  <si>
    <t>Ce certificat est valable à partir du 01/01/2021.</t>
  </si>
  <si>
    <t>Sélectionnez votre climatiseur 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</si>
</sst>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6" x14ac:knownFonts="1">
    <font>
      <sz val="10"/>
      <color theme="1"/>
      <name val="Arial"/>
      <family val="2"/>
    </font>
    <font>
      <b/>
      <sz val="10"/>
      <color theme="1"/>
      <name val="Arial"/>
      <family val="2"/>
    </font>
    <font>
      <sz val="7.5"/>
      <color theme="1"/>
      <name val="Bosch Office Sans"/>
    </font>
    <font>
      <sz val="9"/>
      <color theme="1"/>
      <name val="Bosch Office Sans"/>
    </font>
    <font>
      <sz val="10"/>
      <color theme="1"/>
      <name val="Bosch Office Sans"/>
    </font>
    <font>
      <b/>
      <sz val="10"/>
      <color theme="1"/>
      <name val="Bosch Office Sans"/>
    </font>
    <font>
      <i/>
      <sz val="9"/>
      <color theme="1"/>
      <name val="Bosch Office Sans"/>
    </font>
    <font>
      <b/>
      <sz val="11"/>
      <color theme="1"/>
      <name val="Calibri"/>
      <family val="2"/>
      <scheme val="minor"/>
    </font>
    <font>
      <b/>
      <u/>
      <sz val="11"/>
      <color theme="1"/>
      <name val="Calibri"/>
      <family val="2"/>
      <scheme val="minor"/>
    </font>
    <font>
      <b/>
      <i/>
      <sz val="10"/>
      <color theme="1"/>
      <name val="Bosch Office Sans"/>
    </font>
    <font>
      <i/>
      <sz val="10"/>
      <color theme="1"/>
      <name val="Bosch Office Sans"/>
    </font>
    <font>
      <sz val="12"/>
      <color theme="1"/>
      <name val="Bosch Office Sans"/>
    </font>
    <font>
      <b/>
      <u/>
      <sz val="10"/>
      <color theme="1"/>
      <name val="Calibri"/>
      <family val="2"/>
      <scheme val="minor"/>
    </font>
    <font>
      <sz val="9"/>
      <color theme="1"/>
      <name val="Arial"/>
      <family val="2"/>
    </font>
    <font>
      <sz val="11"/>
      <color theme="1"/>
      <name val="Calibri"/>
      <family val="2"/>
      <scheme val="minor"/>
    </font>
    <font>
      <b/>
      <i/>
      <sz val="9"/>
      <color theme="1"/>
      <name val="Bosch Office Sans"/>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53">
    <xf numFmtId="0" fontId="0" fillId="0" borderId="0" xfId="0"/>
    <xf numFmtId="0" fontId="3" fillId="2" borderId="0" xfId="0" applyFont="1" applyFill="1" applyAlignment="1" applyProtection="1">
      <alignment vertical="top" wrapText="1"/>
      <protection hidden="1"/>
    </xf>
    <xf numFmtId="0" fontId="0" fillId="2" borderId="0" xfId="0" applyFill="1" applyAlignment="1" applyProtection="1">
      <alignment vertical="top"/>
      <protection hidden="1"/>
    </xf>
    <xf numFmtId="0" fontId="6" fillId="2" borderId="0" xfId="0" applyFont="1" applyFill="1" applyAlignment="1" applyProtection="1">
      <alignment vertical="top"/>
      <protection hidden="1"/>
    </xf>
    <xf numFmtId="0" fontId="4" fillId="2" borderId="0" xfId="0" applyFont="1" applyFill="1" applyAlignment="1" applyProtection="1">
      <alignment vertical="top"/>
      <protection hidden="1"/>
    </xf>
    <xf numFmtId="0" fontId="5" fillId="2" borderId="0" xfId="0" applyFont="1" applyFill="1" applyAlignment="1" applyProtection="1">
      <alignment vertical="top"/>
      <protection hidden="1"/>
    </xf>
    <xf numFmtId="0" fontId="1" fillId="2" borderId="0" xfId="0" applyFont="1" applyFill="1" applyAlignment="1" applyProtection="1">
      <alignment vertical="top"/>
      <protection hidden="1"/>
    </xf>
    <xf numFmtId="0" fontId="0" fillId="2" borderId="0" xfId="0" applyFill="1" applyAlignment="1" applyProtection="1">
      <alignment horizontal="left" vertical="top" wrapText="1"/>
      <protection hidden="1"/>
    </xf>
    <xf numFmtId="0" fontId="10" fillId="2" borderId="0" xfId="0" applyFont="1" applyFill="1" applyAlignment="1" applyProtection="1">
      <alignment horizontal="left" vertical="top"/>
      <protection hidden="1"/>
    </xf>
    <xf numFmtId="0" fontId="9" fillId="2" borderId="0" xfId="0" applyFont="1" applyFill="1" applyAlignment="1" applyProtection="1">
      <alignment horizontal="left" vertical="top"/>
      <protection hidden="1"/>
    </xf>
    <xf numFmtId="0" fontId="2" fillId="2" borderId="0" xfId="0" applyFont="1" applyFill="1" applyAlignment="1" applyProtection="1">
      <alignment vertical="top" wrapText="1"/>
      <protection hidden="1"/>
    </xf>
    <xf numFmtId="0" fontId="0" fillId="2" borderId="0" xfId="0" applyFont="1" applyFill="1" applyAlignment="1" applyProtection="1">
      <alignment vertical="top"/>
      <protection hidden="1"/>
    </xf>
    <xf numFmtId="0" fontId="1" fillId="2" borderId="0" xfId="0" applyFont="1" applyFill="1" applyAlignment="1" applyProtection="1">
      <alignment horizontal="center" vertical="top"/>
      <protection hidden="1"/>
    </xf>
    <xf numFmtId="0" fontId="7" fillId="0" borderId="0" xfId="0" applyFont="1" applyFill="1"/>
    <xf numFmtId="0" fontId="8" fillId="0" borderId="0" xfId="0" applyFont="1" applyFill="1" applyAlignment="1"/>
    <xf numFmtId="0" fontId="8" fillId="0" borderId="0" xfId="0" applyFont="1" applyFill="1" applyAlignment="1">
      <alignment horizontal="center"/>
    </xf>
    <xf numFmtId="0" fontId="0" fillId="0" borderId="0" xfId="0" applyFill="1"/>
    <xf numFmtId="0" fontId="7" fillId="0" borderId="0" xfId="0" applyFont="1" applyFill="1" applyAlignment="1">
      <alignment horizontal="center"/>
    </xf>
    <xf numFmtId="0" fontId="1" fillId="0" borderId="0" xfId="0" applyFont="1" applyFill="1" applyAlignment="1">
      <alignment horizontal="center"/>
    </xf>
    <xf numFmtId="0" fontId="8" fillId="0" borderId="0" xfId="0" applyFont="1" applyFill="1"/>
    <xf numFmtId="0" fontId="8" fillId="0" borderId="0" xfId="0" applyFont="1" applyFill="1" applyAlignment="1">
      <alignment wrapText="1"/>
    </xf>
    <xf numFmtId="0" fontId="0" fillId="0" borderId="0" xfId="0" applyFill="1" applyAlignment="1">
      <alignment horizontal="left"/>
    </xf>
    <xf numFmtId="0" fontId="1" fillId="0" borderId="0" xfId="0" applyFont="1" applyFill="1" applyAlignment="1">
      <alignment horizontal="center" wrapText="1"/>
    </xf>
    <xf numFmtId="0" fontId="0" fillId="2" borderId="0" xfId="0" applyFont="1" applyFill="1" applyAlignment="1" applyProtection="1">
      <alignment horizontal="left" vertical="top"/>
      <protection hidden="1"/>
    </xf>
    <xf numFmtId="0" fontId="14" fillId="0" borderId="0" xfId="0" applyFont="1" applyFill="1"/>
    <xf numFmtId="0" fontId="8" fillId="0" borderId="0" xfId="0" applyFont="1" applyFill="1" applyAlignment="1">
      <alignment horizontal="center" wrapText="1"/>
    </xf>
    <xf numFmtId="164" fontId="0" fillId="0" borderId="0" xfId="0" applyNumberFormat="1" applyFill="1"/>
    <xf numFmtId="1" fontId="0" fillId="0" borderId="0" xfId="0" applyNumberFormat="1" applyFill="1"/>
    <xf numFmtId="0" fontId="1" fillId="2" borderId="0" xfId="0" applyFont="1" applyFill="1" applyAlignment="1" applyProtection="1">
      <alignment horizontal="left" vertical="top"/>
      <protection hidden="1"/>
    </xf>
    <xf numFmtId="0" fontId="4" fillId="2" borderId="0" xfId="0" applyFont="1" applyFill="1" applyAlignment="1" applyProtection="1">
      <alignment horizontal="left" vertical="top" wrapText="1"/>
      <protection hidden="1"/>
    </xf>
    <xf numFmtId="0" fontId="4" fillId="2" borderId="0" xfId="0" applyFont="1" applyFill="1" applyAlignment="1" applyProtection="1">
      <alignment horizontal="left" vertical="top"/>
      <protection hidden="1"/>
    </xf>
    <xf numFmtId="0" fontId="0" fillId="2" borderId="0" xfId="0" applyFill="1" applyAlignment="1" applyProtection="1">
      <alignment horizontal="left" vertical="top" wrapText="1"/>
      <protection hidden="1"/>
    </xf>
    <xf numFmtId="0" fontId="6" fillId="2" borderId="0" xfId="0" applyFont="1" applyFill="1" applyAlignment="1" applyProtection="1">
      <alignment vertical="top" wrapText="1"/>
      <protection hidden="1"/>
    </xf>
    <xf numFmtId="0" fontId="13" fillId="2" borderId="0" xfId="0" applyFont="1" applyFill="1" applyAlignment="1" applyProtection="1">
      <alignment horizontal="left" vertical="top" wrapText="1"/>
      <protection hidden="1"/>
    </xf>
    <xf numFmtId="0" fontId="8" fillId="3" borderId="0" xfId="0" applyFont="1" applyFill="1"/>
    <xf numFmtId="165" fontId="0" fillId="0" borderId="0" xfId="0" applyNumberFormat="1" applyFill="1"/>
    <xf numFmtId="165" fontId="7" fillId="0" borderId="0" xfId="0" applyNumberFormat="1" applyFont="1" applyFill="1" applyAlignment="1">
      <alignment horizontal="center"/>
    </xf>
    <xf numFmtId="165" fontId="8" fillId="0" borderId="0" xfId="0" applyNumberFormat="1" applyFont="1" applyFill="1"/>
    <xf numFmtId="165" fontId="0" fillId="0" borderId="0" xfId="0" applyNumberFormat="1"/>
    <xf numFmtId="0" fontId="1" fillId="2" borderId="0" xfId="0" applyFont="1" applyFill="1" applyAlignment="1" applyProtection="1">
      <alignment horizontal="left" vertical="top"/>
      <protection hidden="1"/>
    </xf>
    <xf numFmtId="0" fontId="1" fillId="2" borderId="0" xfId="0" applyFont="1" applyFill="1" applyAlignment="1" applyProtection="1">
      <alignment horizontal="left" vertical="top"/>
      <protection hidden="1"/>
    </xf>
    <xf numFmtId="0" fontId="4" fillId="2" borderId="0" xfId="0" applyFont="1" applyFill="1" applyAlignment="1" applyProtection="1">
      <alignment horizontal="left" vertical="top" wrapText="1"/>
      <protection hidden="1"/>
    </xf>
    <xf numFmtId="0" fontId="0" fillId="2" borderId="0" xfId="0" applyFont="1" applyFill="1" applyAlignment="1" applyProtection="1">
      <alignment horizontal="left" vertical="top"/>
      <protection hidden="1"/>
    </xf>
    <xf numFmtId="0" fontId="4" fillId="2" borderId="0" xfId="0" applyFont="1" applyFill="1" applyAlignment="1" applyProtection="1">
      <alignment horizontal="left" vertical="top"/>
      <protection hidden="1"/>
    </xf>
    <xf numFmtId="165" fontId="1" fillId="2" borderId="0" xfId="0" applyNumberFormat="1" applyFont="1" applyFill="1" applyAlignment="1" applyProtection="1">
      <alignment horizontal="left" vertical="top"/>
      <protection hidden="1"/>
    </xf>
    <xf numFmtId="164" fontId="1" fillId="2" borderId="0" xfId="0" applyNumberFormat="1" applyFont="1" applyFill="1" applyAlignment="1" applyProtection="1">
      <alignment horizontal="left" vertical="top"/>
      <protection hidden="1"/>
    </xf>
    <xf numFmtId="0" fontId="0" fillId="2" borderId="0" xfId="0" applyFill="1" applyAlignment="1" applyProtection="1">
      <alignment horizontal="left" vertical="top"/>
      <protection hidden="1"/>
    </xf>
    <xf numFmtId="0" fontId="15" fillId="2" borderId="0" xfId="0" applyFont="1" applyFill="1" applyAlignment="1" applyProtection="1">
      <alignment horizontal="left" vertical="top" wrapText="1"/>
      <protection hidden="1"/>
    </xf>
    <xf numFmtId="0" fontId="0" fillId="2" borderId="0" xfId="0" applyFill="1" applyAlignment="1" applyProtection="1">
      <alignment horizontal="left" vertical="top" wrapText="1"/>
      <protection hidden="1"/>
    </xf>
    <xf numFmtId="0" fontId="15" fillId="2" borderId="0" xfId="0" applyFont="1" applyFill="1" applyAlignment="1" applyProtection="1">
      <alignment horizontal="left" vertical="top"/>
      <protection hidden="1"/>
    </xf>
    <xf numFmtId="0" fontId="13" fillId="2" borderId="0" xfId="0" applyFont="1" applyFill="1" applyAlignment="1" applyProtection="1">
      <alignment horizontal="left" vertical="top" wrapText="1"/>
      <protection hidden="1"/>
    </xf>
    <xf numFmtId="0" fontId="1" fillId="2" borderId="0" xfId="0" applyFont="1" applyFill="1" applyAlignment="1" applyProtection="1">
      <alignment horizontal="left" vertical="top"/>
      <protection locked="0" hidden="1"/>
    </xf>
    <xf numFmtId="0" fontId="3" fillId="2" borderId="0" xfId="0" applyFont="1" applyFill="1" applyAlignment="1" applyProtection="1">
      <alignment horizontal="left" vertical="top" wrapText="1"/>
      <protection hidden="1"/>
    </xf>
  </cellXfs>
  <cellStyles count="1">
    <cellStyle name="Normal" xfId="0" builtinId="0"/>
  </cellStyles>
  <dxfs count="60">
    <dxf>
      <font>
        <b val="0"/>
        <i/>
      </font>
    </dxf>
    <dxf>
      <font>
        <b/>
        <i val="0"/>
      </font>
      <fill>
        <patternFill>
          <bgColor rgb="FFFFFF00"/>
        </patternFill>
      </fill>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ill>
        <patternFill>
          <bgColor rgb="FFFFFF00"/>
        </patternFill>
      </fill>
    </dxf>
    <dxf>
      <fill>
        <patternFill>
          <bgColor rgb="FFFFFF00"/>
        </patternFill>
      </fill>
    </dxf>
    <dxf>
      <font>
        <b/>
        <i val="0"/>
      </font>
      <fill>
        <patternFill>
          <bgColor rgb="FFFFFF00"/>
        </patternFill>
      </fill>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s>
  <tableStyles count="0" defaultTableStyle="TableStyleMedium2" defaultPivotStyle="PivotStyleLight16"/>
  <colors>
    <mruColors>
      <color rgb="FF6D6E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13</xdr:col>
      <xdr:colOff>100778</xdr:colOff>
      <xdr:row>1</xdr:row>
      <xdr:rowOff>91788</xdr:rowOff>
    </xdr:from>
    <xdr:to>
      <xdr:col>14</xdr:col>
      <xdr:colOff>306984</xdr:colOff>
      <xdr:row>2</xdr:row>
      <xdr:rowOff>28618</xdr:rowOff>
    </xdr:to>
    <xdr:grpSp>
      <xdr:nvGrpSpPr>
        <xdr:cNvPr id="2" name="Groep 11">
          <a:extLst>
            <a:ext uri="{FF2B5EF4-FFF2-40B4-BE49-F238E27FC236}">
              <a16:creationId xmlns:a16="http://schemas.microsoft.com/office/drawing/2014/main" id="{00000000-0008-0000-0100-000002000000}"/>
            </a:ext>
          </a:extLst>
        </xdr:cNvPr>
        <xdr:cNvGrpSpPr>
          <a:grpSpLocks/>
        </xdr:cNvGrpSpPr>
      </xdr:nvGrpSpPr>
      <xdr:grpSpPr bwMode="auto">
        <a:xfrm>
          <a:off x="4537841" y="298163"/>
          <a:ext cx="547518" cy="95580"/>
          <a:chOff x="8853" y="1037"/>
          <a:chExt cx="1727" cy="323"/>
        </a:xfrm>
      </xdr:grpSpPr>
      <xdr:sp macro="" textlink="">
        <xdr:nvSpPr>
          <xdr:cNvPr id="3" name="AutoShape 12">
            <a:extLst>
              <a:ext uri="{FF2B5EF4-FFF2-40B4-BE49-F238E27FC236}">
                <a16:creationId xmlns:a16="http://schemas.microsoft.com/office/drawing/2014/main" id="{00000000-0008-0000-0100-000003000000}"/>
              </a:ext>
            </a:extLst>
          </xdr:cNvPr>
          <xdr:cNvSpPr>
            <a:spLocks/>
          </xdr:cNvSpPr>
        </xdr:nvSpPr>
        <xdr:spPr bwMode="auto">
          <a:xfrm>
            <a:off x="9950" y="1099"/>
            <a:ext cx="142" cy="179"/>
          </a:xfrm>
          <a:custGeom>
            <a:avLst/>
            <a:gdLst>
              <a:gd name="T0" fmla="+- 0 10015 9950"/>
              <a:gd name="T1" fmla="*/ T0 w 142"/>
              <a:gd name="T2" fmla="+- 0 1105 1099"/>
              <a:gd name="T3" fmla="*/ 1105 h 179"/>
              <a:gd name="T4" fmla="+- 0 9950 9950"/>
              <a:gd name="T5" fmla="*/ T4 w 142"/>
              <a:gd name="T6" fmla="+- 0 1105 1099"/>
              <a:gd name="T7" fmla="*/ 1105 h 179"/>
              <a:gd name="T8" fmla="+- 0 9950 9950"/>
              <a:gd name="T9" fmla="*/ T8 w 142"/>
              <a:gd name="T10" fmla="+- 0 1277 1099"/>
              <a:gd name="T11" fmla="*/ 1277 h 179"/>
              <a:gd name="T12" fmla="+- 0 10018 9950"/>
              <a:gd name="T13" fmla="*/ T12 w 142"/>
              <a:gd name="T14" fmla="+- 0 1277 1099"/>
              <a:gd name="T15" fmla="*/ 1277 h 179"/>
              <a:gd name="T16" fmla="+- 0 10018 9950"/>
              <a:gd name="T17" fmla="*/ T16 w 142"/>
              <a:gd name="T18" fmla="+- 0 1201 1099"/>
              <a:gd name="T19" fmla="*/ 1201 h 179"/>
              <a:gd name="T20" fmla="+- 0 10021 9950"/>
              <a:gd name="T21" fmla="*/ T20 w 142"/>
              <a:gd name="T22" fmla="+- 0 1181 1099"/>
              <a:gd name="T23" fmla="*/ 1181 h 179"/>
              <a:gd name="T24" fmla="+- 0 10030 9950"/>
              <a:gd name="T25" fmla="*/ T24 w 142"/>
              <a:gd name="T26" fmla="+- 0 1166 1099"/>
              <a:gd name="T27" fmla="*/ 1166 h 179"/>
              <a:gd name="T28" fmla="+- 0 10045 9950"/>
              <a:gd name="T29" fmla="*/ T28 w 142"/>
              <a:gd name="T30" fmla="+- 0 1155 1099"/>
              <a:gd name="T31" fmla="*/ 1155 h 179"/>
              <a:gd name="T32" fmla="+- 0 10066 9950"/>
              <a:gd name="T33" fmla="*/ T32 w 142"/>
              <a:gd name="T34" fmla="+- 0 1149 1099"/>
              <a:gd name="T35" fmla="*/ 1149 h 179"/>
              <a:gd name="T36" fmla="+- 0 10078 9950"/>
              <a:gd name="T37" fmla="*/ T36 w 142"/>
              <a:gd name="T38" fmla="+- 0 1148 1099"/>
              <a:gd name="T39" fmla="*/ 1148 h 179"/>
              <a:gd name="T40" fmla="+- 0 10091 9950"/>
              <a:gd name="T41" fmla="*/ T40 w 142"/>
              <a:gd name="T42" fmla="+- 0 1148 1099"/>
              <a:gd name="T43" fmla="*/ 1148 h 179"/>
              <a:gd name="T44" fmla="+- 0 10091 9950"/>
              <a:gd name="T45" fmla="*/ T44 w 142"/>
              <a:gd name="T46" fmla="+- 0 1141 1099"/>
              <a:gd name="T47" fmla="*/ 1141 h 179"/>
              <a:gd name="T48" fmla="+- 0 10015 9950"/>
              <a:gd name="T49" fmla="*/ T48 w 142"/>
              <a:gd name="T50" fmla="+- 0 1141 1099"/>
              <a:gd name="T51" fmla="*/ 1141 h 179"/>
              <a:gd name="T52" fmla="+- 0 10015 9950"/>
              <a:gd name="T53" fmla="*/ T52 w 142"/>
              <a:gd name="T54" fmla="+- 0 1105 1099"/>
              <a:gd name="T55" fmla="*/ 1105 h 179"/>
              <a:gd name="T56" fmla="+- 0 10091 9950"/>
              <a:gd name="T57" fmla="*/ T56 w 142"/>
              <a:gd name="T58" fmla="+- 0 1148 1099"/>
              <a:gd name="T59" fmla="*/ 1148 h 179"/>
              <a:gd name="T60" fmla="+- 0 10078 9950"/>
              <a:gd name="T61" fmla="*/ T60 w 142"/>
              <a:gd name="T62" fmla="+- 0 1148 1099"/>
              <a:gd name="T63" fmla="*/ 1148 h 179"/>
              <a:gd name="T64" fmla="+- 0 10084 9950"/>
              <a:gd name="T65" fmla="*/ T64 w 142"/>
              <a:gd name="T66" fmla="+- 0 1149 1099"/>
              <a:gd name="T67" fmla="*/ 1149 h 179"/>
              <a:gd name="T68" fmla="+- 0 10091 9950"/>
              <a:gd name="T69" fmla="*/ T68 w 142"/>
              <a:gd name="T70" fmla="+- 0 1150 1099"/>
              <a:gd name="T71" fmla="*/ 1150 h 179"/>
              <a:gd name="T72" fmla="+- 0 10091 9950"/>
              <a:gd name="T73" fmla="*/ T72 w 142"/>
              <a:gd name="T74" fmla="+- 0 1148 1099"/>
              <a:gd name="T75" fmla="*/ 1148 h 179"/>
              <a:gd name="T76" fmla="+- 0 10091 9950"/>
              <a:gd name="T77" fmla="*/ T76 w 142"/>
              <a:gd name="T78" fmla="+- 0 1099 1099"/>
              <a:gd name="T79" fmla="*/ 1099 h 179"/>
              <a:gd name="T80" fmla="+- 0 10062 9950"/>
              <a:gd name="T81" fmla="*/ T80 w 142"/>
              <a:gd name="T82" fmla="+- 0 1101 1099"/>
              <a:gd name="T83" fmla="*/ 1101 h 179"/>
              <a:gd name="T84" fmla="+- 0 10040 9950"/>
              <a:gd name="T85" fmla="*/ T84 w 142"/>
              <a:gd name="T86" fmla="+- 0 1108 1099"/>
              <a:gd name="T87" fmla="*/ 1108 h 179"/>
              <a:gd name="T88" fmla="+- 0 10025 9950"/>
              <a:gd name="T89" fmla="*/ T88 w 142"/>
              <a:gd name="T90" fmla="+- 0 1121 1099"/>
              <a:gd name="T91" fmla="*/ 1121 h 179"/>
              <a:gd name="T92" fmla="+- 0 10016 9950"/>
              <a:gd name="T93" fmla="*/ T92 w 142"/>
              <a:gd name="T94" fmla="+- 0 1141 1099"/>
              <a:gd name="T95" fmla="*/ 1141 h 179"/>
              <a:gd name="T96" fmla="+- 0 10091 9950"/>
              <a:gd name="T97" fmla="*/ T96 w 142"/>
              <a:gd name="T98" fmla="+- 0 1141 1099"/>
              <a:gd name="T99" fmla="*/ 1141 h 179"/>
              <a:gd name="T100" fmla="+- 0 10091 9950"/>
              <a:gd name="T101" fmla="*/ T100 w 142"/>
              <a:gd name="T102" fmla="+- 0 1099 1099"/>
              <a:gd name="T103" fmla="*/ 1099 h 17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Lst>
            <a:rect l="0" t="0" r="r" b="b"/>
            <a:pathLst>
              <a:path w="142" h="179">
                <a:moveTo>
                  <a:pt x="65" y="6"/>
                </a:moveTo>
                <a:lnTo>
                  <a:pt x="0" y="6"/>
                </a:lnTo>
                <a:lnTo>
                  <a:pt x="0" y="178"/>
                </a:lnTo>
                <a:lnTo>
                  <a:pt x="68" y="178"/>
                </a:lnTo>
                <a:lnTo>
                  <a:pt x="68" y="102"/>
                </a:lnTo>
                <a:lnTo>
                  <a:pt x="71" y="82"/>
                </a:lnTo>
                <a:lnTo>
                  <a:pt x="80" y="67"/>
                </a:lnTo>
                <a:lnTo>
                  <a:pt x="95" y="56"/>
                </a:lnTo>
                <a:lnTo>
                  <a:pt x="116" y="50"/>
                </a:lnTo>
                <a:lnTo>
                  <a:pt x="128" y="49"/>
                </a:lnTo>
                <a:lnTo>
                  <a:pt x="141" y="49"/>
                </a:lnTo>
                <a:lnTo>
                  <a:pt x="141" y="42"/>
                </a:lnTo>
                <a:lnTo>
                  <a:pt x="65" y="42"/>
                </a:lnTo>
                <a:lnTo>
                  <a:pt x="65" y="6"/>
                </a:lnTo>
                <a:close/>
                <a:moveTo>
                  <a:pt x="141" y="49"/>
                </a:moveTo>
                <a:lnTo>
                  <a:pt x="128" y="49"/>
                </a:lnTo>
                <a:lnTo>
                  <a:pt x="134" y="50"/>
                </a:lnTo>
                <a:lnTo>
                  <a:pt x="141" y="51"/>
                </a:lnTo>
                <a:lnTo>
                  <a:pt x="141" y="49"/>
                </a:lnTo>
                <a:close/>
                <a:moveTo>
                  <a:pt x="141" y="0"/>
                </a:moveTo>
                <a:lnTo>
                  <a:pt x="112" y="2"/>
                </a:lnTo>
                <a:lnTo>
                  <a:pt x="90" y="9"/>
                </a:lnTo>
                <a:lnTo>
                  <a:pt x="75" y="22"/>
                </a:lnTo>
                <a:lnTo>
                  <a:pt x="66" y="42"/>
                </a:lnTo>
                <a:lnTo>
                  <a:pt x="141" y="42"/>
                </a:lnTo>
                <a:lnTo>
                  <a:pt x="141"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nl-BE"/>
          </a:p>
        </xdr:txBody>
      </xdr:sp>
      <xdr:pic>
        <xdr:nvPicPr>
          <xdr:cNvPr id="4" name="Picture 1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58" y="1096"/>
            <a:ext cx="222" cy="19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1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77" y="1097"/>
            <a:ext cx="240" cy="18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1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151" y="1106"/>
            <a:ext cx="216" cy="17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AutoShape 16">
            <a:extLst>
              <a:ext uri="{FF2B5EF4-FFF2-40B4-BE49-F238E27FC236}">
                <a16:creationId xmlns:a16="http://schemas.microsoft.com/office/drawing/2014/main" id="{00000000-0008-0000-0100-000007000000}"/>
              </a:ext>
            </a:extLst>
          </xdr:cNvPr>
          <xdr:cNvSpPr>
            <a:spLocks/>
          </xdr:cNvSpPr>
        </xdr:nvSpPr>
        <xdr:spPr bwMode="auto">
          <a:xfrm>
            <a:off x="10112" y="1105"/>
            <a:ext cx="216" cy="179"/>
          </a:xfrm>
          <a:custGeom>
            <a:avLst/>
            <a:gdLst>
              <a:gd name="T0" fmla="+- 0 10112 10112"/>
              <a:gd name="T1" fmla="*/ T0 w 216"/>
              <a:gd name="T2" fmla="+- 0 1105 1105"/>
              <a:gd name="T3" fmla="*/ 1105 h 179"/>
              <a:gd name="T4" fmla="+- 0 10112 10112"/>
              <a:gd name="T5" fmla="*/ T4 w 216"/>
              <a:gd name="T6" fmla="+- 0 1206 1105"/>
              <a:gd name="T7" fmla="*/ 1206 h 179"/>
              <a:gd name="T8" fmla="+- 0 10119 10112"/>
              <a:gd name="T9" fmla="*/ T8 w 216"/>
              <a:gd name="T10" fmla="+- 0 1239 1105"/>
              <a:gd name="T11" fmla="*/ 1239 h 179"/>
              <a:gd name="T12" fmla="+- 0 10138 10112"/>
              <a:gd name="T13" fmla="*/ T12 w 216"/>
              <a:gd name="T14" fmla="+- 0 1263 1105"/>
              <a:gd name="T15" fmla="*/ 1263 h 179"/>
              <a:gd name="T16" fmla="+- 0 10165 10112"/>
              <a:gd name="T17" fmla="*/ T16 w 216"/>
              <a:gd name="T18" fmla="+- 0 1278 1105"/>
              <a:gd name="T19" fmla="*/ 1278 h 179"/>
              <a:gd name="T20" fmla="+- 0 10196 10112"/>
              <a:gd name="T21" fmla="*/ T20 w 216"/>
              <a:gd name="T22" fmla="+- 0 1283 1105"/>
              <a:gd name="T23" fmla="*/ 1283 h 179"/>
              <a:gd name="T24" fmla="+- 0 10214 10112"/>
              <a:gd name="T25" fmla="*/ T24 w 216"/>
              <a:gd name="T26" fmla="+- 0 1281 1105"/>
              <a:gd name="T27" fmla="*/ 1281 h 179"/>
              <a:gd name="T28" fmla="+- 0 10231 10112"/>
              <a:gd name="T29" fmla="*/ T28 w 216"/>
              <a:gd name="T30" fmla="+- 0 1276 1105"/>
              <a:gd name="T31" fmla="*/ 1276 h 179"/>
              <a:gd name="T32" fmla="+- 0 10246 10112"/>
              <a:gd name="T33" fmla="*/ T32 w 216"/>
              <a:gd name="T34" fmla="+- 0 1268 1105"/>
              <a:gd name="T35" fmla="*/ 1268 h 179"/>
              <a:gd name="T36" fmla="+- 0 10260 10112"/>
              <a:gd name="T37" fmla="*/ T36 w 216"/>
              <a:gd name="T38" fmla="+- 0 1257 1105"/>
              <a:gd name="T39" fmla="*/ 1257 h 179"/>
              <a:gd name="T40" fmla="+- 0 10328 10112"/>
              <a:gd name="T41" fmla="*/ T40 w 216"/>
              <a:gd name="T42" fmla="+- 0 1257 1105"/>
              <a:gd name="T43" fmla="*/ 1257 h 179"/>
              <a:gd name="T44" fmla="+- 0 10328 10112"/>
              <a:gd name="T45" fmla="*/ T44 w 216"/>
              <a:gd name="T46" fmla="+- 0 1240 1105"/>
              <a:gd name="T47" fmla="*/ 1240 h 179"/>
              <a:gd name="T48" fmla="+- 0 10220 10112"/>
              <a:gd name="T49" fmla="*/ T48 w 216"/>
              <a:gd name="T50" fmla="+- 0 1240 1105"/>
              <a:gd name="T51" fmla="*/ 1240 h 179"/>
              <a:gd name="T52" fmla="+- 0 10203 10112"/>
              <a:gd name="T53" fmla="*/ T52 w 216"/>
              <a:gd name="T54" fmla="+- 0 1237 1105"/>
              <a:gd name="T55" fmla="*/ 1237 h 179"/>
              <a:gd name="T56" fmla="+- 0 10191 10112"/>
              <a:gd name="T57" fmla="*/ T56 w 216"/>
              <a:gd name="T58" fmla="+- 0 1227 1105"/>
              <a:gd name="T59" fmla="*/ 1227 h 179"/>
              <a:gd name="T60" fmla="+- 0 10183 10112"/>
              <a:gd name="T61" fmla="*/ T60 w 216"/>
              <a:gd name="T62" fmla="+- 0 1214 1105"/>
              <a:gd name="T63" fmla="*/ 1214 h 179"/>
              <a:gd name="T64" fmla="+- 0 10180 10112"/>
              <a:gd name="T65" fmla="*/ T64 w 216"/>
              <a:gd name="T66" fmla="+- 0 1197 1105"/>
              <a:gd name="T67" fmla="*/ 1197 h 179"/>
              <a:gd name="T68" fmla="+- 0 10180 10112"/>
              <a:gd name="T69" fmla="*/ T68 w 216"/>
              <a:gd name="T70" fmla="+- 0 1105 1105"/>
              <a:gd name="T71" fmla="*/ 1105 h 179"/>
              <a:gd name="T72" fmla="+- 0 10112 10112"/>
              <a:gd name="T73" fmla="*/ T72 w 216"/>
              <a:gd name="T74" fmla="+- 0 1105 1105"/>
              <a:gd name="T75" fmla="*/ 1105 h 179"/>
              <a:gd name="T76" fmla="+- 0 10328 10112"/>
              <a:gd name="T77" fmla="*/ T76 w 216"/>
              <a:gd name="T78" fmla="+- 0 1257 1105"/>
              <a:gd name="T79" fmla="*/ 1257 h 179"/>
              <a:gd name="T80" fmla="+- 0 10261 10112"/>
              <a:gd name="T81" fmla="*/ T80 w 216"/>
              <a:gd name="T82" fmla="+- 0 1257 1105"/>
              <a:gd name="T83" fmla="*/ 1257 h 179"/>
              <a:gd name="T84" fmla="+- 0 10261 10112"/>
              <a:gd name="T85" fmla="*/ T84 w 216"/>
              <a:gd name="T86" fmla="+- 0 1276 1105"/>
              <a:gd name="T87" fmla="*/ 1276 h 179"/>
              <a:gd name="T88" fmla="+- 0 10328 10112"/>
              <a:gd name="T89" fmla="*/ T88 w 216"/>
              <a:gd name="T90" fmla="+- 0 1276 1105"/>
              <a:gd name="T91" fmla="*/ 1276 h 179"/>
              <a:gd name="T92" fmla="+- 0 10328 10112"/>
              <a:gd name="T93" fmla="*/ T92 w 216"/>
              <a:gd name="T94" fmla="+- 0 1257 1105"/>
              <a:gd name="T95" fmla="*/ 1257 h 179"/>
              <a:gd name="T96" fmla="+- 0 10328 10112"/>
              <a:gd name="T97" fmla="*/ T96 w 216"/>
              <a:gd name="T98" fmla="+- 0 1105 1105"/>
              <a:gd name="T99" fmla="*/ 1105 h 179"/>
              <a:gd name="T100" fmla="+- 0 10259 10112"/>
              <a:gd name="T101" fmla="*/ T100 w 216"/>
              <a:gd name="T102" fmla="+- 0 1105 1105"/>
              <a:gd name="T103" fmla="*/ 1105 h 179"/>
              <a:gd name="T104" fmla="+- 0 10259 10112"/>
              <a:gd name="T105" fmla="*/ T104 w 216"/>
              <a:gd name="T106" fmla="+- 0 1199 1105"/>
              <a:gd name="T107" fmla="*/ 1199 h 179"/>
              <a:gd name="T108" fmla="+- 0 10256 10112"/>
              <a:gd name="T109" fmla="*/ T108 w 216"/>
              <a:gd name="T110" fmla="+- 0 1214 1105"/>
              <a:gd name="T111" fmla="*/ 1214 h 179"/>
              <a:gd name="T112" fmla="+- 0 10249 10112"/>
              <a:gd name="T113" fmla="*/ T112 w 216"/>
              <a:gd name="T114" fmla="+- 0 1228 1105"/>
              <a:gd name="T115" fmla="*/ 1228 h 179"/>
              <a:gd name="T116" fmla="+- 0 10237 10112"/>
              <a:gd name="T117" fmla="*/ T116 w 216"/>
              <a:gd name="T118" fmla="+- 0 1237 1105"/>
              <a:gd name="T119" fmla="*/ 1237 h 179"/>
              <a:gd name="T120" fmla="+- 0 10220 10112"/>
              <a:gd name="T121" fmla="*/ T120 w 216"/>
              <a:gd name="T122" fmla="+- 0 1240 1105"/>
              <a:gd name="T123" fmla="*/ 1240 h 179"/>
              <a:gd name="T124" fmla="+- 0 10328 10112"/>
              <a:gd name="T125" fmla="*/ T124 w 216"/>
              <a:gd name="T126" fmla="+- 0 1240 1105"/>
              <a:gd name="T127" fmla="*/ 1240 h 179"/>
              <a:gd name="T128" fmla="+- 0 10328 10112"/>
              <a:gd name="T129" fmla="*/ T128 w 216"/>
              <a:gd name="T130" fmla="+- 0 1105 1105"/>
              <a:gd name="T131" fmla="*/ 1105 h 17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Lst>
            <a:rect l="0" t="0" r="r" b="b"/>
            <a:pathLst>
              <a:path w="216" h="179">
                <a:moveTo>
                  <a:pt x="0" y="0"/>
                </a:moveTo>
                <a:lnTo>
                  <a:pt x="0" y="101"/>
                </a:lnTo>
                <a:lnTo>
                  <a:pt x="7" y="134"/>
                </a:lnTo>
                <a:lnTo>
                  <a:pt x="26" y="158"/>
                </a:lnTo>
                <a:lnTo>
                  <a:pt x="53" y="173"/>
                </a:lnTo>
                <a:lnTo>
                  <a:pt x="84" y="178"/>
                </a:lnTo>
                <a:lnTo>
                  <a:pt x="102" y="176"/>
                </a:lnTo>
                <a:lnTo>
                  <a:pt x="119" y="171"/>
                </a:lnTo>
                <a:lnTo>
                  <a:pt x="134" y="163"/>
                </a:lnTo>
                <a:lnTo>
                  <a:pt x="148" y="152"/>
                </a:lnTo>
                <a:lnTo>
                  <a:pt x="216" y="152"/>
                </a:lnTo>
                <a:lnTo>
                  <a:pt x="216" y="135"/>
                </a:lnTo>
                <a:lnTo>
                  <a:pt x="108" y="135"/>
                </a:lnTo>
                <a:lnTo>
                  <a:pt x="91" y="132"/>
                </a:lnTo>
                <a:lnTo>
                  <a:pt x="79" y="122"/>
                </a:lnTo>
                <a:lnTo>
                  <a:pt x="71" y="109"/>
                </a:lnTo>
                <a:lnTo>
                  <a:pt x="68" y="92"/>
                </a:lnTo>
                <a:lnTo>
                  <a:pt x="68" y="0"/>
                </a:lnTo>
                <a:lnTo>
                  <a:pt x="0" y="0"/>
                </a:lnTo>
                <a:close/>
                <a:moveTo>
                  <a:pt x="216" y="152"/>
                </a:moveTo>
                <a:lnTo>
                  <a:pt x="149" y="152"/>
                </a:lnTo>
                <a:lnTo>
                  <a:pt x="149" y="171"/>
                </a:lnTo>
                <a:lnTo>
                  <a:pt x="216" y="171"/>
                </a:lnTo>
                <a:lnTo>
                  <a:pt x="216" y="152"/>
                </a:lnTo>
                <a:close/>
                <a:moveTo>
                  <a:pt x="216" y="0"/>
                </a:moveTo>
                <a:lnTo>
                  <a:pt x="147" y="0"/>
                </a:lnTo>
                <a:lnTo>
                  <a:pt x="147" y="94"/>
                </a:lnTo>
                <a:lnTo>
                  <a:pt x="144" y="109"/>
                </a:lnTo>
                <a:lnTo>
                  <a:pt x="137" y="123"/>
                </a:lnTo>
                <a:lnTo>
                  <a:pt x="125" y="132"/>
                </a:lnTo>
                <a:lnTo>
                  <a:pt x="108" y="135"/>
                </a:lnTo>
                <a:lnTo>
                  <a:pt x="216" y="135"/>
                </a:lnTo>
                <a:lnTo>
                  <a:pt x="216"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nl-BE"/>
          </a:p>
        </xdr:txBody>
      </xdr:sp>
      <xdr:cxnSp macro="">
        <xdr:nvCxnSpPr>
          <xdr:cNvPr id="8" name="Line 17">
            <a:extLst>
              <a:ext uri="{FF2B5EF4-FFF2-40B4-BE49-F238E27FC236}">
                <a16:creationId xmlns:a16="http://schemas.microsoft.com/office/drawing/2014/main" id="{00000000-0008-0000-0100-000008000000}"/>
              </a:ext>
            </a:extLst>
          </xdr:cNvPr>
          <xdr:cNvCxnSpPr>
            <a:cxnSpLocks noChangeShapeType="1"/>
          </xdr:cNvCxnSpPr>
        </xdr:nvCxnSpPr>
        <xdr:spPr bwMode="auto">
          <a:xfrm>
            <a:off x="8853" y="1360"/>
            <a:ext cx="1717" cy="0"/>
          </a:xfrm>
          <a:prstGeom prst="line">
            <a:avLst/>
          </a:prstGeom>
          <a:noFill/>
          <a:ln w="11853">
            <a:solidFill>
              <a:srgbClr val="FFFFFF"/>
            </a:solidFill>
            <a:round/>
            <a:headEnd/>
            <a:tailEnd/>
          </a:ln>
          <a:extLst>
            <a:ext uri="{909E8E84-426E-40DD-AFC4-6F175D3DCCD1}">
              <a14:hiddenFill xmlns:a14="http://schemas.microsoft.com/office/drawing/2010/main">
                <a:noFill/>
              </a14:hiddenFill>
            </a:ext>
          </a:extLst>
        </xdr:spPr>
      </xdr:cxnSp>
      <xdr:pic>
        <xdr:nvPicPr>
          <xdr:cNvPr id="9" name="Picture 1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853" y="1037"/>
            <a:ext cx="269" cy="24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1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401" y="1038"/>
            <a:ext cx="244" cy="24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0</xdr:colOff>
      <xdr:row>0</xdr:row>
      <xdr:rowOff>0</xdr:rowOff>
    </xdr:from>
    <xdr:to>
      <xdr:col>15</xdr:col>
      <xdr:colOff>124810</xdr:colOff>
      <xdr:row>0</xdr:row>
      <xdr:rowOff>0</xdr:rowOff>
    </xdr:to>
    <xdr:cxnSp macro="">
      <xdr:nvCxnSpPr>
        <xdr:cNvPr id="11" name="Rechte verbindingslijn 25">
          <a:extLst>
            <a:ext uri="{FF2B5EF4-FFF2-40B4-BE49-F238E27FC236}">
              <a16:creationId xmlns:a16="http://schemas.microsoft.com/office/drawing/2014/main" id="{00000000-0008-0000-0100-00000B000000}"/>
            </a:ext>
          </a:extLst>
        </xdr:cNvPr>
        <xdr:cNvCxnSpPr/>
      </xdr:nvCxnSpPr>
      <xdr:spPr>
        <a:xfrm flipH="1">
          <a:off x="0" y="0"/>
          <a:ext cx="5268310"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13607</xdr:colOff>
      <xdr:row>0</xdr:row>
      <xdr:rowOff>7938</xdr:rowOff>
    </xdr:from>
    <xdr:to>
      <xdr:col>16</xdr:col>
      <xdr:colOff>301625</xdr:colOff>
      <xdr:row>7</xdr:row>
      <xdr:rowOff>150178</xdr:rowOff>
    </xdr:to>
    <xdr:sp macro="" textlink="">
      <xdr:nvSpPr>
        <xdr:cNvPr id="12" name="Textfeld 9">
          <a:extLst>
            <a:ext uri="{FF2B5EF4-FFF2-40B4-BE49-F238E27FC236}">
              <a16:creationId xmlns:a16="http://schemas.microsoft.com/office/drawing/2014/main" id="{00000000-0008-0000-0100-00000C000000}"/>
            </a:ext>
          </a:extLst>
        </xdr:cNvPr>
        <xdr:cNvSpPr txBox="1"/>
      </xdr:nvSpPr>
      <xdr:spPr>
        <a:xfrm>
          <a:off x="13607" y="7938"/>
          <a:ext cx="5774418" cy="1323340"/>
        </a:xfrm>
        <a:prstGeom prst="rect">
          <a:avLst/>
        </a:prstGeom>
        <a:noFill/>
        <a:ln>
          <a:noFill/>
        </a:ln>
        <a:effectLst/>
      </xdr:spPr>
      <xdr:txBody>
        <a:bodyPr rot="0" spcFirstLastPara="0" vert="horz" wrap="square" lIns="0" tIns="0" rIns="0" bIns="0" numCol="1" spcCol="0" rtlCol="0" fromWordArt="0" anchor="ctr" anchorCtr="0" forceAA="0" compatLnSpc="1">
          <a:prstTxWarp prst="textNoShape">
            <a:avLst/>
          </a:prstTxWarp>
          <a:noAutofit/>
        </a:bodyPr>
        <a:lstStyle/>
        <a:p>
          <a:pPr>
            <a:lnSpc>
              <a:spcPts val="2700"/>
            </a:lnSpc>
            <a:spcAft>
              <a:spcPts val="0"/>
            </a:spcAft>
          </a:pPr>
          <a:endParaRPr lang="nl-BE" sz="2200" b="1" kern="600">
            <a:solidFill>
              <a:srgbClr val="535F6B"/>
            </a:solidFill>
            <a:effectLst/>
            <a:latin typeface="Bosch Office Sans" pitchFamily="2" charset="0"/>
            <a:ea typeface="MS Mincho"/>
            <a:cs typeface="Times New Roman" panose="02020603050405020304" pitchFamily="18" charset="0"/>
          </a:endParaRPr>
        </a:p>
        <a:p>
          <a:pPr>
            <a:lnSpc>
              <a:spcPts val="2700"/>
            </a:lnSpc>
            <a:spcAft>
              <a:spcPts val="0"/>
            </a:spcAft>
          </a:pPr>
          <a:endParaRPr lang="nl-BE" sz="2200" b="1" kern="600">
            <a:solidFill>
              <a:srgbClr val="535F6B"/>
            </a:solidFill>
            <a:effectLst/>
            <a:latin typeface="Bosch Office Sans" pitchFamily="2" charset="0"/>
            <a:ea typeface="MS Mincho"/>
            <a:cs typeface="Times New Roman" panose="02020603050405020304" pitchFamily="18" charset="0"/>
          </a:endParaRPr>
        </a:p>
        <a:p>
          <a:pPr algn="ctr">
            <a:lnSpc>
              <a:spcPts val="2700"/>
            </a:lnSpc>
            <a:spcAft>
              <a:spcPts val="0"/>
            </a:spcAft>
          </a:pPr>
          <a:r>
            <a:rPr lang="nl-BE" sz="2200" b="1" kern="600">
              <a:solidFill>
                <a:srgbClr val="535F6B"/>
              </a:solidFill>
              <a:effectLst/>
              <a:latin typeface="Bosch Office Sans" pitchFamily="2" charset="0"/>
              <a:ea typeface="MS Mincho"/>
              <a:cs typeface="Times New Roman" panose="02020603050405020304" pitchFamily="18" charset="0"/>
            </a:rPr>
            <a:t>Stavingscertificaat EPB en Eco-design</a:t>
          </a:r>
          <a:endParaRPr lang="nl-BE" sz="2200" kern="600">
            <a:solidFill>
              <a:srgbClr val="535F6B"/>
            </a:solidFill>
            <a:effectLst/>
            <a:latin typeface="Bosch Office Sans" pitchFamily="2" charset="0"/>
            <a:ea typeface="MS Mincho"/>
            <a:cs typeface="Times New Roman" panose="02020603050405020304" pitchFamily="18" charset="0"/>
          </a:endParaRPr>
        </a:p>
        <a:p>
          <a:pPr>
            <a:lnSpc>
              <a:spcPts val="2700"/>
            </a:lnSpc>
            <a:spcAft>
              <a:spcPts val="0"/>
            </a:spcAft>
          </a:pPr>
          <a:r>
            <a:rPr lang="nl-BE" sz="2200" kern="600">
              <a:solidFill>
                <a:srgbClr val="535F6B"/>
              </a:solidFill>
              <a:effectLst/>
              <a:latin typeface="Bosch Office Sans" pitchFamily="2" charset="0"/>
              <a:ea typeface="MS Mincho"/>
              <a:cs typeface="BoschSans-Bold"/>
            </a:rPr>
            <a:t> </a:t>
          </a:r>
          <a:endParaRPr lang="nl-BE" sz="2200" kern="600">
            <a:solidFill>
              <a:srgbClr val="535F6B"/>
            </a:solidFill>
            <a:effectLst/>
            <a:latin typeface="Bosch Office Sans" pitchFamily="2" charset="0"/>
            <a:ea typeface="MS Mincho"/>
            <a:cs typeface="Times New Roman" panose="02020603050405020304" pitchFamily="18" charset="0"/>
          </a:endParaRPr>
        </a:p>
      </xdr:txBody>
    </xdr:sp>
    <xdr:clientData/>
  </xdr:twoCellAnchor>
  <xdr:twoCellAnchor editAs="oneCell">
    <xdr:from>
      <xdr:col>12</xdr:col>
      <xdr:colOff>235504</xdr:colOff>
      <xdr:row>1</xdr:row>
      <xdr:rowOff>23379</xdr:rowOff>
    </xdr:from>
    <xdr:to>
      <xdr:col>16</xdr:col>
      <xdr:colOff>311731</xdr:colOff>
      <xdr:row>3</xdr:row>
      <xdr:rowOff>39255</xdr:rowOff>
    </xdr:to>
    <xdr:pic>
      <xdr:nvPicPr>
        <xdr:cNvPr id="13" name="Bild 54">
          <a:extLst>
            <a:ext uri="{FF2B5EF4-FFF2-40B4-BE49-F238E27FC236}">
              <a16:creationId xmlns:a16="http://schemas.microsoft.com/office/drawing/2014/main" id="{00000000-0008-0000-0100-00000D000000}"/>
            </a:ext>
          </a:extLst>
        </xdr:cNvPr>
        <xdr:cNvPicPr/>
      </xdr:nvPicPr>
      <xdr:blipFill>
        <a:blip xmlns:r="http://schemas.openxmlformats.org/officeDocument/2006/relationships" r:embed="rId6" cstate="print">
          <a:alphaModFix/>
          <a:extLst>
            <a:ext uri="{28A0092B-C50C-407E-A947-70E740481C1C}">
              <a14:useLocalDpi xmlns:a14="http://schemas.microsoft.com/office/drawing/2010/main" val="0"/>
            </a:ext>
          </a:extLst>
        </a:blip>
        <a:stretch>
          <a:fillRect/>
        </a:stretch>
      </xdr:blipFill>
      <xdr:spPr bwMode="auto">
        <a:xfrm>
          <a:off x="4350304" y="232929"/>
          <a:ext cx="1447827" cy="339726"/>
        </a:xfrm>
        <a:prstGeom prst="rect">
          <a:avLst/>
        </a:prstGeom>
        <a:noFill/>
        <a:ln>
          <a:noFill/>
        </a:ln>
      </xdr:spPr>
    </xdr:pic>
    <xdr:clientData/>
  </xdr:twoCellAnchor>
  <xdr:twoCellAnchor>
    <xdr:from>
      <xdr:col>0</xdr:col>
      <xdr:colOff>0</xdr:colOff>
      <xdr:row>0</xdr:row>
      <xdr:rowOff>18823</xdr:rowOff>
    </xdr:from>
    <xdr:to>
      <xdr:col>16</xdr:col>
      <xdr:colOff>387803</xdr:colOff>
      <xdr:row>1</xdr:row>
      <xdr:rowOff>35151</xdr:rowOff>
    </xdr:to>
    <xdr:pic>
      <xdr:nvPicPr>
        <xdr:cNvPr id="14" name="Bild 55">
          <a:extLst>
            <a:ext uri="{FF2B5EF4-FFF2-40B4-BE49-F238E27FC236}">
              <a16:creationId xmlns:a16="http://schemas.microsoft.com/office/drawing/2014/main" id="{00000000-0008-0000-0100-00000E000000}"/>
            </a:ext>
          </a:extLst>
        </xdr:cNvPr>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82222"/>
        <a:stretch/>
      </xdr:blipFill>
      <xdr:spPr bwMode="auto">
        <a:xfrm>
          <a:off x="0" y="18823"/>
          <a:ext cx="5874203" cy="22587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100778</xdr:colOff>
      <xdr:row>1</xdr:row>
      <xdr:rowOff>91788</xdr:rowOff>
    </xdr:from>
    <xdr:to>
      <xdr:col>14</xdr:col>
      <xdr:colOff>306984</xdr:colOff>
      <xdr:row>2</xdr:row>
      <xdr:rowOff>28618</xdr:rowOff>
    </xdr:to>
    <xdr:grpSp>
      <xdr:nvGrpSpPr>
        <xdr:cNvPr id="12" name="Groep 11">
          <a:extLst>
            <a:ext uri="{FF2B5EF4-FFF2-40B4-BE49-F238E27FC236}">
              <a16:creationId xmlns:a16="http://schemas.microsoft.com/office/drawing/2014/main" id="{00000000-0008-0000-0200-00000C000000}"/>
            </a:ext>
          </a:extLst>
        </xdr:cNvPr>
        <xdr:cNvGrpSpPr>
          <a:grpSpLocks/>
        </xdr:cNvGrpSpPr>
      </xdr:nvGrpSpPr>
      <xdr:grpSpPr bwMode="auto">
        <a:xfrm>
          <a:off x="4537841" y="298163"/>
          <a:ext cx="547518" cy="95580"/>
          <a:chOff x="8853" y="1037"/>
          <a:chExt cx="1727" cy="323"/>
        </a:xfrm>
      </xdr:grpSpPr>
      <xdr:sp macro="" textlink="">
        <xdr:nvSpPr>
          <xdr:cNvPr id="16" name="AutoShape 12">
            <a:extLst>
              <a:ext uri="{FF2B5EF4-FFF2-40B4-BE49-F238E27FC236}">
                <a16:creationId xmlns:a16="http://schemas.microsoft.com/office/drawing/2014/main" id="{00000000-0008-0000-0200-000010000000}"/>
              </a:ext>
            </a:extLst>
          </xdr:cNvPr>
          <xdr:cNvSpPr>
            <a:spLocks/>
          </xdr:cNvSpPr>
        </xdr:nvSpPr>
        <xdr:spPr bwMode="auto">
          <a:xfrm>
            <a:off x="9950" y="1099"/>
            <a:ext cx="142" cy="179"/>
          </a:xfrm>
          <a:custGeom>
            <a:avLst/>
            <a:gdLst>
              <a:gd name="T0" fmla="+- 0 10015 9950"/>
              <a:gd name="T1" fmla="*/ T0 w 142"/>
              <a:gd name="T2" fmla="+- 0 1105 1099"/>
              <a:gd name="T3" fmla="*/ 1105 h 179"/>
              <a:gd name="T4" fmla="+- 0 9950 9950"/>
              <a:gd name="T5" fmla="*/ T4 w 142"/>
              <a:gd name="T6" fmla="+- 0 1105 1099"/>
              <a:gd name="T7" fmla="*/ 1105 h 179"/>
              <a:gd name="T8" fmla="+- 0 9950 9950"/>
              <a:gd name="T9" fmla="*/ T8 w 142"/>
              <a:gd name="T10" fmla="+- 0 1277 1099"/>
              <a:gd name="T11" fmla="*/ 1277 h 179"/>
              <a:gd name="T12" fmla="+- 0 10018 9950"/>
              <a:gd name="T13" fmla="*/ T12 w 142"/>
              <a:gd name="T14" fmla="+- 0 1277 1099"/>
              <a:gd name="T15" fmla="*/ 1277 h 179"/>
              <a:gd name="T16" fmla="+- 0 10018 9950"/>
              <a:gd name="T17" fmla="*/ T16 w 142"/>
              <a:gd name="T18" fmla="+- 0 1201 1099"/>
              <a:gd name="T19" fmla="*/ 1201 h 179"/>
              <a:gd name="T20" fmla="+- 0 10021 9950"/>
              <a:gd name="T21" fmla="*/ T20 w 142"/>
              <a:gd name="T22" fmla="+- 0 1181 1099"/>
              <a:gd name="T23" fmla="*/ 1181 h 179"/>
              <a:gd name="T24" fmla="+- 0 10030 9950"/>
              <a:gd name="T25" fmla="*/ T24 w 142"/>
              <a:gd name="T26" fmla="+- 0 1166 1099"/>
              <a:gd name="T27" fmla="*/ 1166 h 179"/>
              <a:gd name="T28" fmla="+- 0 10045 9950"/>
              <a:gd name="T29" fmla="*/ T28 w 142"/>
              <a:gd name="T30" fmla="+- 0 1155 1099"/>
              <a:gd name="T31" fmla="*/ 1155 h 179"/>
              <a:gd name="T32" fmla="+- 0 10066 9950"/>
              <a:gd name="T33" fmla="*/ T32 w 142"/>
              <a:gd name="T34" fmla="+- 0 1149 1099"/>
              <a:gd name="T35" fmla="*/ 1149 h 179"/>
              <a:gd name="T36" fmla="+- 0 10078 9950"/>
              <a:gd name="T37" fmla="*/ T36 w 142"/>
              <a:gd name="T38" fmla="+- 0 1148 1099"/>
              <a:gd name="T39" fmla="*/ 1148 h 179"/>
              <a:gd name="T40" fmla="+- 0 10091 9950"/>
              <a:gd name="T41" fmla="*/ T40 w 142"/>
              <a:gd name="T42" fmla="+- 0 1148 1099"/>
              <a:gd name="T43" fmla="*/ 1148 h 179"/>
              <a:gd name="T44" fmla="+- 0 10091 9950"/>
              <a:gd name="T45" fmla="*/ T44 w 142"/>
              <a:gd name="T46" fmla="+- 0 1141 1099"/>
              <a:gd name="T47" fmla="*/ 1141 h 179"/>
              <a:gd name="T48" fmla="+- 0 10015 9950"/>
              <a:gd name="T49" fmla="*/ T48 w 142"/>
              <a:gd name="T50" fmla="+- 0 1141 1099"/>
              <a:gd name="T51" fmla="*/ 1141 h 179"/>
              <a:gd name="T52" fmla="+- 0 10015 9950"/>
              <a:gd name="T53" fmla="*/ T52 w 142"/>
              <a:gd name="T54" fmla="+- 0 1105 1099"/>
              <a:gd name="T55" fmla="*/ 1105 h 179"/>
              <a:gd name="T56" fmla="+- 0 10091 9950"/>
              <a:gd name="T57" fmla="*/ T56 w 142"/>
              <a:gd name="T58" fmla="+- 0 1148 1099"/>
              <a:gd name="T59" fmla="*/ 1148 h 179"/>
              <a:gd name="T60" fmla="+- 0 10078 9950"/>
              <a:gd name="T61" fmla="*/ T60 w 142"/>
              <a:gd name="T62" fmla="+- 0 1148 1099"/>
              <a:gd name="T63" fmla="*/ 1148 h 179"/>
              <a:gd name="T64" fmla="+- 0 10084 9950"/>
              <a:gd name="T65" fmla="*/ T64 w 142"/>
              <a:gd name="T66" fmla="+- 0 1149 1099"/>
              <a:gd name="T67" fmla="*/ 1149 h 179"/>
              <a:gd name="T68" fmla="+- 0 10091 9950"/>
              <a:gd name="T69" fmla="*/ T68 w 142"/>
              <a:gd name="T70" fmla="+- 0 1150 1099"/>
              <a:gd name="T71" fmla="*/ 1150 h 179"/>
              <a:gd name="T72" fmla="+- 0 10091 9950"/>
              <a:gd name="T73" fmla="*/ T72 w 142"/>
              <a:gd name="T74" fmla="+- 0 1148 1099"/>
              <a:gd name="T75" fmla="*/ 1148 h 179"/>
              <a:gd name="T76" fmla="+- 0 10091 9950"/>
              <a:gd name="T77" fmla="*/ T76 w 142"/>
              <a:gd name="T78" fmla="+- 0 1099 1099"/>
              <a:gd name="T79" fmla="*/ 1099 h 179"/>
              <a:gd name="T80" fmla="+- 0 10062 9950"/>
              <a:gd name="T81" fmla="*/ T80 w 142"/>
              <a:gd name="T82" fmla="+- 0 1101 1099"/>
              <a:gd name="T83" fmla="*/ 1101 h 179"/>
              <a:gd name="T84" fmla="+- 0 10040 9950"/>
              <a:gd name="T85" fmla="*/ T84 w 142"/>
              <a:gd name="T86" fmla="+- 0 1108 1099"/>
              <a:gd name="T87" fmla="*/ 1108 h 179"/>
              <a:gd name="T88" fmla="+- 0 10025 9950"/>
              <a:gd name="T89" fmla="*/ T88 w 142"/>
              <a:gd name="T90" fmla="+- 0 1121 1099"/>
              <a:gd name="T91" fmla="*/ 1121 h 179"/>
              <a:gd name="T92" fmla="+- 0 10016 9950"/>
              <a:gd name="T93" fmla="*/ T92 w 142"/>
              <a:gd name="T94" fmla="+- 0 1141 1099"/>
              <a:gd name="T95" fmla="*/ 1141 h 179"/>
              <a:gd name="T96" fmla="+- 0 10091 9950"/>
              <a:gd name="T97" fmla="*/ T96 w 142"/>
              <a:gd name="T98" fmla="+- 0 1141 1099"/>
              <a:gd name="T99" fmla="*/ 1141 h 179"/>
              <a:gd name="T100" fmla="+- 0 10091 9950"/>
              <a:gd name="T101" fmla="*/ T100 w 142"/>
              <a:gd name="T102" fmla="+- 0 1099 1099"/>
              <a:gd name="T103" fmla="*/ 1099 h 17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Lst>
            <a:rect l="0" t="0" r="r" b="b"/>
            <a:pathLst>
              <a:path w="142" h="179">
                <a:moveTo>
                  <a:pt x="65" y="6"/>
                </a:moveTo>
                <a:lnTo>
                  <a:pt x="0" y="6"/>
                </a:lnTo>
                <a:lnTo>
                  <a:pt x="0" y="178"/>
                </a:lnTo>
                <a:lnTo>
                  <a:pt x="68" y="178"/>
                </a:lnTo>
                <a:lnTo>
                  <a:pt x="68" y="102"/>
                </a:lnTo>
                <a:lnTo>
                  <a:pt x="71" y="82"/>
                </a:lnTo>
                <a:lnTo>
                  <a:pt x="80" y="67"/>
                </a:lnTo>
                <a:lnTo>
                  <a:pt x="95" y="56"/>
                </a:lnTo>
                <a:lnTo>
                  <a:pt x="116" y="50"/>
                </a:lnTo>
                <a:lnTo>
                  <a:pt x="128" y="49"/>
                </a:lnTo>
                <a:lnTo>
                  <a:pt x="141" y="49"/>
                </a:lnTo>
                <a:lnTo>
                  <a:pt x="141" y="42"/>
                </a:lnTo>
                <a:lnTo>
                  <a:pt x="65" y="42"/>
                </a:lnTo>
                <a:lnTo>
                  <a:pt x="65" y="6"/>
                </a:lnTo>
                <a:close/>
                <a:moveTo>
                  <a:pt x="141" y="49"/>
                </a:moveTo>
                <a:lnTo>
                  <a:pt x="128" y="49"/>
                </a:lnTo>
                <a:lnTo>
                  <a:pt x="134" y="50"/>
                </a:lnTo>
                <a:lnTo>
                  <a:pt x="141" y="51"/>
                </a:lnTo>
                <a:lnTo>
                  <a:pt x="141" y="49"/>
                </a:lnTo>
                <a:close/>
                <a:moveTo>
                  <a:pt x="141" y="0"/>
                </a:moveTo>
                <a:lnTo>
                  <a:pt x="112" y="2"/>
                </a:lnTo>
                <a:lnTo>
                  <a:pt x="90" y="9"/>
                </a:lnTo>
                <a:lnTo>
                  <a:pt x="75" y="22"/>
                </a:lnTo>
                <a:lnTo>
                  <a:pt x="66" y="42"/>
                </a:lnTo>
                <a:lnTo>
                  <a:pt x="141" y="42"/>
                </a:lnTo>
                <a:lnTo>
                  <a:pt x="141"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nl-BE"/>
          </a:p>
        </xdr:txBody>
      </xdr:sp>
      <xdr:pic>
        <xdr:nvPicPr>
          <xdr:cNvPr id="17" name="Picture 13">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58" y="1096"/>
            <a:ext cx="222" cy="19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Picture 14">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77" y="1097"/>
            <a:ext cx="240" cy="18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15">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151" y="1106"/>
            <a:ext cx="216" cy="17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0" name="AutoShape 16">
            <a:extLst>
              <a:ext uri="{FF2B5EF4-FFF2-40B4-BE49-F238E27FC236}">
                <a16:creationId xmlns:a16="http://schemas.microsoft.com/office/drawing/2014/main" id="{00000000-0008-0000-0200-000014000000}"/>
              </a:ext>
            </a:extLst>
          </xdr:cNvPr>
          <xdr:cNvSpPr>
            <a:spLocks/>
          </xdr:cNvSpPr>
        </xdr:nvSpPr>
        <xdr:spPr bwMode="auto">
          <a:xfrm>
            <a:off x="10112" y="1105"/>
            <a:ext cx="216" cy="179"/>
          </a:xfrm>
          <a:custGeom>
            <a:avLst/>
            <a:gdLst>
              <a:gd name="T0" fmla="+- 0 10112 10112"/>
              <a:gd name="T1" fmla="*/ T0 w 216"/>
              <a:gd name="T2" fmla="+- 0 1105 1105"/>
              <a:gd name="T3" fmla="*/ 1105 h 179"/>
              <a:gd name="T4" fmla="+- 0 10112 10112"/>
              <a:gd name="T5" fmla="*/ T4 w 216"/>
              <a:gd name="T6" fmla="+- 0 1206 1105"/>
              <a:gd name="T7" fmla="*/ 1206 h 179"/>
              <a:gd name="T8" fmla="+- 0 10119 10112"/>
              <a:gd name="T9" fmla="*/ T8 w 216"/>
              <a:gd name="T10" fmla="+- 0 1239 1105"/>
              <a:gd name="T11" fmla="*/ 1239 h 179"/>
              <a:gd name="T12" fmla="+- 0 10138 10112"/>
              <a:gd name="T13" fmla="*/ T12 w 216"/>
              <a:gd name="T14" fmla="+- 0 1263 1105"/>
              <a:gd name="T15" fmla="*/ 1263 h 179"/>
              <a:gd name="T16" fmla="+- 0 10165 10112"/>
              <a:gd name="T17" fmla="*/ T16 w 216"/>
              <a:gd name="T18" fmla="+- 0 1278 1105"/>
              <a:gd name="T19" fmla="*/ 1278 h 179"/>
              <a:gd name="T20" fmla="+- 0 10196 10112"/>
              <a:gd name="T21" fmla="*/ T20 w 216"/>
              <a:gd name="T22" fmla="+- 0 1283 1105"/>
              <a:gd name="T23" fmla="*/ 1283 h 179"/>
              <a:gd name="T24" fmla="+- 0 10214 10112"/>
              <a:gd name="T25" fmla="*/ T24 w 216"/>
              <a:gd name="T26" fmla="+- 0 1281 1105"/>
              <a:gd name="T27" fmla="*/ 1281 h 179"/>
              <a:gd name="T28" fmla="+- 0 10231 10112"/>
              <a:gd name="T29" fmla="*/ T28 w 216"/>
              <a:gd name="T30" fmla="+- 0 1276 1105"/>
              <a:gd name="T31" fmla="*/ 1276 h 179"/>
              <a:gd name="T32" fmla="+- 0 10246 10112"/>
              <a:gd name="T33" fmla="*/ T32 w 216"/>
              <a:gd name="T34" fmla="+- 0 1268 1105"/>
              <a:gd name="T35" fmla="*/ 1268 h 179"/>
              <a:gd name="T36" fmla="+- 0 10260 10112"/>
              <a:gd name="T37" fmla="*/ T36 w 216"/>
              <a:gd name="T38" fmla="+- 0 1257 1105"/>
              <a:gd name="T39" fmla="*/ 1257 h 179"/>
              <a:gd name="T40" fmla="+- 0 10328 10112"/>
              <a:gd name="T41" fmla="*/ T40 w 216"/>
              <a:gd name="T42" fmla="+- 0 1257 1105"/>
              <a:gd name="T43" fmla="*/ 1257 h 179"/>
              <a:gd name="T44" fmla="+- 0 10328 10112"/>
              <a:gd name="T45" fmla="*/ T44 w 216"/>
              <a:gd name="T46" fmla="+- 0 1240 1105"/>
              <a:gd name="T47" fmla="*/ 1240 h 179"/>
              <a:gd name="T48" fmla="+- 0 10220 10112"/>
              <a:gd name="T49" fmla="*/ T48 w 216"/>
              <a:gd name="T50" fmla="+- 0 1240 1105"/>
              <a:gd name="T51" fmla="*/ 1240 h 179"/>
              <a:gd name="T52" fmla="+- 0 10203 10112"/>
              <a:gd name="T53" fmla="*/ T52 w 216"/>
              <a:gd name="T54" fmla="+- 0 1237 1105"/>
              <a:gd name="T55" fmla="*/ 1237 h 179"/>
              <a:gd name="T56" fmla="+- 0 10191 10112"/>
              <a:gd name="T57" fmla="*/ T56 w 216"/>
              <a:gd name="T58" fmla="+- 0 1227 1105"/>
              <a:gd name="T59" fmla="*/ 1227 h 179"/>
              <a:gd name="T60" fmla="+- 0 10183 10112"/>
              <a:gd name="T61" fmla="*/ T60 w 216"/>
              <a:gd name="T62" fmla="+- 0 1214 1105"/>
              <a:gd name="T63" fmla="*/ 1214 h 179"/>
              <a:gd name="T64" fmla="+- 0 10180 10112"/>
              <a:gd name="T65" fmla="*/ T64 w 216"/>
              <a:gd name="T66" fmla="+- 0 1197 1105"/>
              <a:gd name="T67" fmla="*/ 1197 h 179"/>
              <a:gd name="T68" fmla="+- 0 10180 10112"/>
              <a:gd name="T69" fmla="*/ T68 w 216"/>
              <a:gd name="T70" fmla="+- 0 1105 1105"/>
              <a:gd name="T71" fmla="*/ 1105 h 179"/>
              <a:gd name="T72" fmla="+- 0 10112 10112"/>
              <a:gd name="T73" fmla="*/ T72 w 216"/>
              <a:gd name="T74" fmla="+- 0 1105 1105"/>
              <a:gd name="T75" fmla="*/ 1105 h 179"/>
              <a:gd name="T76" fmla="+- 0 10328 10112"/>
              <a:gd name="T77" fmla="*/ T76 w 216"/>
              <a:gd name="T78" fmla="+- 0 1257 1105"/>
              <a:gd name="T79" fmla="*/ 1257 h 179"/>
              <a:gd name="T80" fmla="+- 0 10261 10112"/>
              <a:gd name="T81" fmla="*/ T80 w 216"/>
              <a:gd name="T82" fmla="+- 0 1257 1105"/>
              <a:gd name="T83" fmla="*/ 1257 h 179"/>
              <a:gd name="T84" fmla="+- 0 10261 10112"/>
              <a:gd name="T85" fmla="*/ T84 w 216"/>
              <a:gd name="T86" fmla="+- 0 1276 1105"/>
              <a:gd name="T87" fmla="*/ 1276 h 179"/>
              <a:gd name="T88" fmla="+- 0 10328 10112"/>
              <a:gd name="T89" fmla="*/ T88 w 216"/>
              <a:gd name="T90" fmla="+- 0 1276 1105"/>
              <a:gd name="T91" fmla="*/ 1276 h 179"/>
              <a:gd name="T92" fmla="+- 0 10328 10112"/>
              <a:gd name="T93" fmla="*/ T92 w 216"/>
              <a:gd name="T94" fmla="+- 0 1257 1105"/>
              <a:gd name="T95" fmla="*/ 1257 h 179"/>
              <a:gd name="T96" fmla="+- 0 10328 10112"/>
              <a:gd name="T97" fmla="*/ T96 w 216"/>
              <a:gd name="T98" fmla="+- 0 1105 1105"/>
              <a:gd name="T99" fmla="*/ 1105 h 179"/>
              <a:gd name="T100" fmla="+- 0 10259 10112"/>
              <a:gd name="T101" fmla="*/ T100 w 216"/>
              <a:gd name="T102" fmla="+- 0 1105 1105"/>
              <a:gd name="T103" fmla="*/ 1105 h 179"/>
              <a:gd name="T104" fmla="+- 0 10259 10112"/>
              <a:gd name="T105" fmla="*/ T104 w 216"/>
              <a:gd name="T106" fmla="+- 0 1199 1105"/>
              <a:gd name="T107" fmla="*/ 1199 h 179"/>
              <a:gd name="T108" fmla="+- 0 10256 10112"/>
              <a:gd name="T109" fmla="*/ T108 w 216"/>
              <a:gd name="T110" fmla="+- 0 1214 1105"/>
              <a:gd name="T111" fmla="*/ 1214 h 179"/>
              <a:gd name="T112" fmla="+- 0 10249 10112"/>
              <a:gd name="T113" fmla="*/ T112 w 216"/>
              <a:gd name="T114" fmla="+- 0 1228 1105"/>
              <a:gd name="T115" fmla="*/ 1228 h 179"/>
              <a:gd name="T116" fmla="+- 0 10237 10112"/>
              <a:gd name="T117" fmla="*/ T116 w 216"/>
              <a:gd name="T118" fmla="+- 0 1237 1105"/>
              <a:gd name="T119" fmla="*/ 1237 h 179"/>
              <a:gd name="T120" fmla="+- 0 10220 10112"/>
              <a:gd name="T121" fmla="*/ T120 w 216"/>
              <a:gd name="T122" fmla="+- 0 1240 1105"/>
              <a:gd name="T123" fmla="*/ 1240 h 179"/>
              <a:gd name="T124" fmla="+- 0 10328 10112"/>
              <a:gd name="T125" fmla="*/ T124 w 216"/>
              <a:gd name="T126" fmla="+- 0 1240 1105"/>
              <a:gd name="T127" fmla="*/ 1240 h 179"/>
              <a:gd name="T128" fmla="+- 0 10328 10112"/>
              <a:gd name="T129" fmla="*/ T128 w 216"/>
              <a:gd name="T130" fmla="+- 0 1105 1105"/>
              <a:gd name="T131" fmla="*/ 1105 h 17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Lst>
            <a:rect l="0" t="0" r="r" b="b"/>
            <a:pathLst>
              <a:path w="216" h="179">
                <a:moveTo>
                  <a:pt x="0" y="0"/>
                </a:moveTo>
                <a:lnTo>
                  <a:pt x="0" y="101"/>
                </a:lnTo>
                <a:lnTo>
                  <a:pt x="7" y="134"/>
                </a:lnTo>
                <a:lnTo>
                  <a:pt x="26" y="158"/>
                </a:lnTo>
                <a:lnTo>
                  <a:pt x="53" y="173"/>
                </a:lnTo>
                <a:lnTo>
                  <a:pt x="84" y="178"/>
                </a:lnTo>
                <a:lnTo>
                  <a:pt x="102" y="176"/>
                </a:lnTo>
                <a:lnTo>
                  <a:pt x="119" y="171"/>
                </a:lnTo>
                <a:lnTo>
                  <a:pt x="134" y="163"/>
                </a:lnTo>
                <a:lnTo>
                  <a:pt x="148" y="152"/>
                </a:lnTo>
                <a:lnTo>
                  <a:pt x="216" y="152"/>
                </a:lnTo>
                <a:lnTo>
                  <a:pt x="216" y="135"/>
                </a:lnTo>
                <a:lnTo>
                  <a:pt x="108" y="135"/>
                </a:lnTo>
                <a:lnTo>
                  <a:pt x="91" y="132"/>
                </a:lnTo>
                <a:lnTo>
                  <a:pt x="79" y="122"/>
                </a:lnTo>
                <a:lnTo>
                  <a:pt x="71" y="109"/>
                </a:lnTo>
                <a:lnTo>
                  <a:pt x="68" y="92"/>
                </a:lnTo>
                <a:lnTo>
                  <a:pt x="68" y="0"/>
                </a:lnTo>
                <a:lnTo>
                  <a:pt x="0" y="0"/>
                </a:lnTo>
                <a:close/>
                <a:moveTo>
                  <a:pt x="216" y="152"/>
                </a:moveTo>
                <a:lnTo>
                  <a:pt x="149" y="152"/>
                </a:lnTo>
                <a:lnTo>
                  <a:pt x="149" y="171"/>
                </a:lnTo>
                <a:lnTo>
                  <a:pt x="216" y="171"/>
                </a:lnTo>
                <a:lnTo>
                  <a:pt x="216" y="152"/>
                </a:lnTo>
                <a:close/>
                <a:moveTo>
                  <a:pt x="216" y="0"/>
                </a:moveTo>
                <a:lnTo>
                  <a:pt x="147" y="0"/>
                </a:lnTo>
                <a:lnTo>
                  <a:pt x="147" y="94"/>
                </a:lnTo>
                <a:lnTo>
                  <a:pt x="144" y="109"/>
                </a:lnTo>
                <a:lnTo>
                  <a:pt x="137" y="123"/>
                </a:lnTo>
                <a:lnTo>
                  <a:pt x="125" y="132"/>
                </a:lnTo>
                <a:lnTo>
                  <a:pt x="108" y="135"/>
                </a:lnTo>
                <a:lnTo>
                  <a:pt x="216" y="135"/>
                </a:lnTo>
                <a:lnTo>
                  <a:pt x="216"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nl-BE"/>
          </a:p>
        </xdr:txBody>
      </xdr:sp>
      <xdr:cxnSp macro="">
        <xdr:nvCxnSpPr>
          <xdr:cNvPr id="21" name="Line 17">
            <a:extLst>
              <a:ext uri="{FF2B5EF4-FFF2-40B4-BE49-F238E27FC236}">
                <a16:creationId xmlns:a16="http://schemas.microsoft.com/office/drawing/2014/main" id="{00000000-0008-0000-0200-000015000000}"/>
              </a:ext>
            </a:extLst>
          </xdr:cNvPr>
          <xdr:cNvCxnSpPr>
            <a:cxnSpLocks noChangeShapeType="1"/>
          </xdr:cNvCxnSpPr>
        </xdr:nvCxnSpPr>
        <xdr:spPr bwMode="auto">
          <a:xfrm>
            <a:off x="8853" y="1360"/>
            <a:ext cx="1717" cy="0"/>
          </a:xfrm>
          <a:prstGeom prst="line">
            <a:avLst/>
          </a:prstGeom>
          <a:noFill/>
          <a:ln w="11853">
            <a:solidFill>
              <a:srgbClr val="FFFFFF"/>
            </a:solidFill>
            <a:round/>
            <a:headEnd/>
            <a:tailEnd/>
          </a:ln>
          <a:extLst>
            <a:ext uri="{909E8E84-426E-40DD-AFC4-6F175D3DCCD1}">
              <a14:hiddenFill xmlns:a14="http://schemas.microsoft.com/office/drawing/2010/main">
                <a:noFill/>
              </a14:hiddenFill>
            </a:ext>
          </a:extLst>
        </xdr:spPr>
      </xdr:cxnSp>
      <xdr:pic>
        <xdr:nvPicPr>
          <xdr:cNvPr id="22" name="Picture 18">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853" y="1037"/>
            <a:ext cx="269" cy="24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 name="Picture 19">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401" y="1038"/>
            <a:ext cx="244" cy="24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0</xdr:colOff>
      <xdr:row>0</xdr:row>
      <xdr:rowOff>0</xdr:rowOff>
    </xdr:from>
    <xdr:to>
      <xdr:col>15</xdr:col>
      <xdr:colOff>124810</xdr:colOff>
      <xdr:row>0</xdr:row>
      <xdr:rowOff>0</xdr:rowOff>
    </xdr:to>
    <xdr:cxnSp macro="">
      <xdr:nvCxnSpPr>
        <xdr:cNvPr id="26" name="Rechte verbindingslijn 25">
          <a:extLst>
            <a:ext uri="{FF2B5EF4-FFF2-40B4-BE49-F238E27FC236}">
              <a16:creationId xmlns:a16="http://schemas.microsoft.com/office/drawing/2014/main" id="{00000000-0008-0000-0200-00001A000000}"/>
            </a:ext>
          </a:extLst>
        </xdr:cNvPr>
        <xdr:cNvCxnSpPr/>
      </xdr:nvCxnSpPr>
      <xdr:spPr>
        <a:xfrm flipH="1">
          <a:off x="0" y="0"/>
          <a:ext cx="5255321"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13607</xdr:colOff>
      <xdr:row>0</xdr:row>
      <xdr:rowOff>7938</xdr:rowOff>
    </xdr:from>
    <xdr:to>
      <xdr:col>16</xdr:col>
      <xdr:colOff>301625</xdr:colOff>
      <xdr:row>7</xdr:row>
      <xdr:rowOff>150178</xdr:rowOff>
    </xdr:to>
    <xdr:sp macro="" textlink="">
      <xdr:nvSpPr>
        <xdr:cNvPr id="59" name="Textfeld 9">
          <a:extLst>
            <a:ext uri="{FF2B5EF4-FFF2-40B4-BE49-F238E27FC236}">
              <a16:creationId xmlns:a16="http://schemas.microsoft.com/office/drawing/2014/main" id="{00000000-0008-0000-0200-00003B000000}"/>
            </a:ext>
          </a:extLst>
        </xdr:cNvPr>
        <xdr:cNvSpPr txBox="1"/>
      </xdr:nvSpPr>
      <xdr:spPr>
        <a:xfrm>
          <a:off x="13607" y="7938"/>
          <a:ext cx="5749018" cy="1301115"/>
        </a:xfrm>
        <a:prstGeom prst="rect">
          <a:avLst/>
        </a:prstGeom>
        <a:noFill/>
        <a:ln>
          <a:noFill/>
        </a:ln>
        <a:effectLst/>
      </xdr:spPr>
      <xdr:txBody>
        <a:bodyPr rot="0" spcFirstLastPara="0" vert="horz" wrap="square" lIns="0" tIns="0" rIns="0" bIns="0" numCol="1" spcCol="0" rtlCol="0" fromWordArt="0" anchor="ctr" anchorCtr="0" forceAA="0" compatLnSpc="1">
          <a:prstTxWarp prst="textNoShape">
            <a:avLst/>
          </a:prstTxWarp>
          <a:noAutofit/>
        </a:bodyPr>
        <a:lstStyle/>
        <a:p>
          <a:pPr>
            <a:lnSpc>
              <a:spcPts val="2700"/>
            </a:lnSpc>
            <a:spcAft>
              <a:spcPts val="0"/>
            </a:spcAft>
          </a:pPr>
          <a:endParaRPr lang="nl-BE" sz="2200" b="1" kern="600">
            <a:solidFill>
              <a:srgbClr val="535F6B"/>
            </a:solidFill>
            <a:effectLst/>
            <a:latin typeface="Bosch Office Sans" pitchFamily="2" charset="0"/>
            <a:ea typeface="MS Mincho"/>
            <a:cs typeface="Times New Roman" panose="02020603050405020304" pitchFamily="18" charset="0"/>
          </a:endParaRPr>
        </a:p>
        <a:p>
          <a:pPr>
            <a:lnSpc>
              <a:spcPts val="2700"/>
            </a:lnSpc>
            <a:spcAft>
              <a:spcPts val="0"/>
            </a:spcAft>
          </a:pPr>
          <a:endParaRPr lang="nl-BE" sz="2200" b="1" kern="600">
            <a:solidFill>
              <a:srgbClr val="535F6B"/>
            </a:solidFill>
            <a:effectLst/>
            <a:latin typeface="Bosch Office Sans" pitchFamily="2" charset="0"/>
            <a:ea typeface="MS Mincho"/>
            <a:cs typeface="Times New Roman" panose="02020603050405020304" pitchFamily="18" charset="0"/>
          </a:endParaRPr>
        </a:p>
        <a:p>
          <a:pPr algn="ctr">
            <a:lnSpc>
              <a:spcPts val="2700"/>
            </a:lnSpc>
            <a:spcAft>
              <a:spcPts val="0"/>
            </a:spcAft>
          </a:pPr>
          <a:r>
            <a:rPr lang="nl-BE" sz="2200" b="1" kern="600">
              <a:solidFill>
                <a:srgbClr val="535F6B"/>
              </a:solidFill>
              <a:effectLst/>
              <a:latin typeface="Bosch Office Sans" pitchFamily="2" charset="0"/>
              <a:ea typeface="MS Mincho"/>
              <a:cs typeface="Times New Roman" panose="02020603050405020304" pitchFamily="18" charset="0"/>
            </a:rPr>
            <a:t>Stavingscertificaat EPB en Eco-design</a:t>
          </a:r>
          <a:endParaRPr lang="nl-BE" sz="2200" kern="600">
            <a:solidFill>
              <a:srgbClr val="535F6B"/>
            </a:solidFill>
            <a:effectLst/>
            <a:latin typeface="Bosch Office Sans" pitchFamily="2" charset="0"/>
            <a:ea typeface="MS Mincho"/>
            <a:cs typeface="Times New Roman" panose="02020603050405020304" pitchFamily="18" charset="0"/>
          </a:endParaRPr>
        </a:p>
        <a:p>
          <a:pPr>
            <a:lnSpc>
              <a:spcPts val="2700"/>
            </a:lnSpc>
            <a:spcAft>
              <a:spcPts val="0"/>
            </a:spcAft>
          </a:pPr>
          <a:r>
            <a:rPr lang="nl-BE" sz="2200" kern="600">
              <a:solidFill>
                <a:srgbClr val="535F6B"/>
              </a:solidFill>
              <a:effectLst/>
              <a:latin typeface="Bosch Office Sans" pitchFamily="2" charset="0"/>
              <a:ea typeface="MS Mincho"/>
              <a:cs typeface="BoschSans-Bold"/>
            </a:rPr>
            <a:t> </a:t>
          </a:r>
          <a:endParaRPr lang="nl-BE" sz="2200" kern="600">
            <a:solidFill>
              <a:srgbClr val="535F6B"/>
            </a:solidFill>
            <a:effectLst/>
            <a:latin typeface="Bosch Office Sans" pitchFamily="2" charset="0"/>
            <a:ea typeface="MS Mincho"/>
            <a:cs typeface="Times New Roman" panose="02020603050405020304" pitchFamily="18" charset="0"/>
          </a:endParaRPr>
        </a:p>
      </xdr:txBody>
    </xdr:sp>
    <xdr:clientData/>
  </xdr:twoCellAnchor>
  <xdr:twoCellAnchor editAs="oneCell">
    <xdr:from>
      <xdr:col>12</xdr:col>
      <xdr:colOff>235504</xdr:colOff>
      <xdr:row>1</xdr:row>
      <xdr:rowOff>23379</xdr:rowOff>
    </xdr:from>
    <xdr:to>
      <xdr:col>16</xdr:col>
      <xdr:colOff>311731</xdr:colOff>
      <xdr:row>3</xdr:row>
      <xdr:rowOff>39255</xdr:rowOff>
    </xdr:to>
    <xdr:pic>
      <xdr:nvPicPr>
        <xdr:cNvPr id="60" name="Bild 54">
          <a:extLst>
            <a:ext uri="{FF2B5EF4-FFF2-40B4-BE49-F238E27FC236}">
              <a16:creationId xmlns:a16="http://schemas.microsoft.com/office/drawing/2014/main" id="{00000000-0008-0000-0200-00003C000000}"/>
            </a:ext>
          </a:extLst>
        </xdr:cNvPr>
        <xdr:cNvPicPr/>
      </xdr:nvPicPr>
      <xdr:blipFill>
        <a:blip xmlns:r="http://schemas.openxmlformats.org/officeDocument/2006/relationships" r:embed="rId6" cstate="print">
          <a:alphaModFix/>
          <a:extLst>
            <a:ext uri="{28A0092B-C50C-407E-A947-70E740481C1C}">
              <a14:useLocalDpi xmlns:a14="http://schemas.microsoft.com/office/drawing/2010/main" val="0"/>
            </a:ext>
          </a:extLst>
        </a:blip>
        <a:stretch>
          <a:fillRect/>
        </a:stretch>
      </xdr:blipFill>
      <xdr:spPr bwMode="auto">
        <a:xfrm>
          <a:off x="4378879" y="232929"/>
          <a:ext cx="1447827" cy="339726"/>
        </a:xfrm>
        <a:prstGeom prst="rect">
          <a:avLst/>
        </a:prstGeom>
        <a:noFill/>
        <a:ln>
          <a:noFill/>
        </a:ln>
      </xdr:spPr>
    </xdr:pic>
    <xdr:clientData/>
  </xdr:twoCellAnchor>
  <xdr:twoCellAnchor>
    <xdr:from>
      <xdr:col>0</xdr:col>
      <xdr:colOff>0</xdr:colOff>
      <xdr:row>0</xdr:row>
      <xdr:rowOff>18823</xdr:rowOff>
    </xdr:from>
    <xdr:to>
      <xdr:col>16</xdr:col>
      <xdr:colOff>387803</xdr:colOff>
      <xdr:row>1</xdr:row>
      <xdr:rowOff>35151</xdr:rowOff>
    </xdr:to>
    <xdr:pic>
      <xdr:nvPicPr>
        <xdr:cNvPr id="61" name="Bild 55">
          <a:extLst>
            <a:ext uri="{FF2B5EF4-FFF2-40B4-BE49-F238E27FC236}">
              <a16:creationId xmlns:a16="http://schemas.microsoft.com/office/drawing/2014/main" id="{00000000-0008-0000-0200-00003D000000}"/>
            </a:ext>
          </a:extLst>
        </xdr:cNvPr>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82222"/>
        <a:stretch/>
      </xdr:blipFill>
      <xdr:spPr bwMode="auto">
        <a:xfrm>
          <a:off x="0" y="18823"/>
          <a:ext cx="5902778" cy="225878"/>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0"/>
  <sheetViews>
    <sheetView workbookViewId="0">
      <pane xSplit="2" ySplit="3" topLeftCell="K4" activePane="bottomRight" state="frozen"/>
      <selection pane="topRight" activeCell="B1" sqref="B1"/>
      <selection pane="bottomLeft" activeCell="A5" sqref="A5"/>
      <selection pane="bottomRight" activeCell="A4" sqref="A4"/>
    </sheetView>
  </sheetViews>
  <sheetFormatPr defaultRowHeight="12.75" x14ac:dyDescent="0.2"/>
  <cols>
    <col min="1" max="1" width="36.28515625" style="16" customWidth="1"/>
    <col min="2" max="2" width="8.28515625" style="16" customWidth="1"/>
    <col min="3" max="3" width="19.85546875" style="16" customWidth="1"/>
    <col min="4" max="4" width="22.85546875" style="16" customWidth="1"/>
    <col min="5" max="5" width="32.42578125" style="16" customWidth="1"/>
    <col min="6" max="6" width="20.28515625" style="16" bestFit="1" customWidth="1"/>
    <col min="7" max="7" width="22.7109375" style="16" bestFit="1" customWidth="1"/>
    <col min="8" max="8" width="20.140625" style="16" bestFit="1" customWidth="1"/>
    <col min="9" max="9" width="23.140625" style="16" bestFit="1" customWidth="1"/>
    <col min="10" max="10" width="18" style="16" bestFit="1" customWidth="1"/>
    <col min="11" max="11" width="37.140625" style="16" bestFit="1" customWidth="1"/>
    <col min="12" max="13" width="27.85546875" style="16" customWidth="1"/>
    <col min="14" max="14" width="10" style="16" bestFit="1" customWidth="1"/>
    <col min="15" max="15" width="9.28515625" style="16" bestFit="1" customWidth="1"/>
    <col min="16" max="16" width="9.42578125" style="16" bestFit="1" customWidth="1"/>
    <col min="17" max="17" width="9.28515625" style="16" bestFit="1" customWidth="1"/>
    <col min="18" max="18" width="24.5703125" style="16" bestFit="1" customWidth="1"/>
    <col min="19" max="19" width="27.42578125" style="16" bestFit="1" customWidth="1"/>
    <col min="20" max="20" width="21.7109375" style="16" bestFit="1" customWidth="1"/>
    <col min="21" max="21" width="7.85546875" style="35" bestFit="1" customWidth="1"/>
    <col min="22" max="16384" width="9.140625" style="16"/>
  </cols>
  <sheetData>
    <row r="1" spans="1:25" ht="15" x14ac:dyDescent="0.25">
      <c r="A1" s="13"/>
      <c r="B1" s="13" t="s">
        <v>89</v>
      </c>
      <c r="C1" s="14"/>
      <c r="D1" s="14"/>
      <c r="E1" s="14"/>
      <c r="F1" s="14"/>
      <c r="G1" s="14"/>
      <c r="H1" s="14"/>
      <c r="I1" s="14"/>
      <c r="J1" s="14"/>
      <c r="K1" s="15"/>
      <c r="L1" s="15"/>
      <c r="M1" s="15"/>
    </row>
    <row r="2" spans="1:25" s="18" customFormat="1" ht="15" x14ac:dyDescent="0.25">
      <c r="A2" s="17">
        <v>1</v>
      </c>
      <c r="B2" s="17">
        <v>2</v>
      </c>
      <c r="C2" s="18">
        <v>3</v>
      </c>
      <c r="D2" s="17">
        <v>4</v>
      </c>
      <c r="E2" s="17">
        <v>5</v>
      </c>
      <c r="F2" s="17">
        <v>6</v>
      </c>
      <c r="G2" s="17">
        <v>7</v>
      </c>
      <c r="H2" s="17">
        <v>8</v>
      </c>
      <c r="I2" s="18">
        <v>9</v>
      </c>
      <c r="J2" s="17">
        <v>10</v>
      </c>
      <c r="K2" s="18">
        <v>11</v>
      </c>
      <c r="L2" s="17">
        <v>12</v>
      </c>
      <c r="M2" s="17">
        <v>13</v>
      </c>
      <c r="N2" s="18">
        <v>14</v>
      </c>
      <c r="O2" s="17">
        <v>15</v>
      </c>
      <c r="P2" s="18">
        <v>16</v>
      </c>
      <c r="Q2" s="17">
        <v>17</v>
      </c>
      <c r="R2" s="17">
        <v>18</v>
      </c>
      <c r="S2" s="17">
        <v>19</v>
      </c>
      <c r="T2" s="18">
        <v>20</v>
      </c>
      <c r="U2" s="36">
        <v>21</v>
      </c>
    </row>
    <row r="3" spans="1:25" ht="30" x14ac:dyDescent="0.25">
      <c r="A3" s="19" t="s">
        <v>15</v>
      </c>
      <c r="B3" s="19" t="s">
        <v>88</v>
      </c>
      <c r="C3" s="19" t="s">
        <v>83</v>
      </c>
      <c r="D3" s="19" t="s">
        <v>84</v>
      </c>
      <c r="E3" s="19" t="s">
        <v>85</v>
      </c>
      <c r="F3" s="20" t="s">
        <v>86</v>
      </c>
      <c r="G3" s="20" t="s">
        <v>105</v>
      </c>
      <c r="H3" s="20" t="s">
        <v>90</v>
      </c>
      <c r="I3" s="19" t="s">
        <v>87</v>
      </c>
      <c r="J3" s="19" t="s">
        <v>91</v>
      </c>
      <c r="K3" s="25" t="s">
        <v>92</v>
      </c>
      <c r="L3" s="22" t="s">
        <v>93</v>
      </c>
      <c r="M3" s="22" t="s">
        <v>94</v>
      </c>
      <c r="N3" s="19" t="s">
        <v>18</v>
      </c>
      <c r="O3" s="19" t="s">
        <v>19</v>
      </c>
      <c r="P3" s="19" t="s">
        <v>20</v>
      </c>
      <c r="Q3" s="19" t="s">
        <v>21</v>
      </c>
      <c r="R3" s="20" t="s">
        <v>95</v>
      </c>
      <c r="S3" s="20" t="s">
        <v>119</v>
      </c>
      <c r="T3" s="15" t="s">
        <v>96</v>
      </c>
      <c r="U3" s="37" t="s">
        <v>50</v>
      </c>
    </row>
    <row r="4" spans="1:25" ht="15" x14ac:dyDescent="0.25">
      <c r="A4" s="34" t="s">
        <v>122</v>
      </c>
      <c r="C4" s="19"/>
      <c r="D4" s="19"/>
      <c r="E4" s="19"/>
      <c r="F4" s="19"/>
      <c r="G4" s="19"/>
      <c r="H4" s="19"/>
      <c r="I4" s="19"/>
      <c r="J4" s="19"/>
      <c r="K4" s="19"/>
      <c r="L4" s="19"/>
      <c r="M4" s="24"/>
      <c r="N4" s="19"/>
      <c r="O4" s="19"/>
      <c r="P4" s="19"/>
      <c r="Q4" s="19"/>
      <c r="R4" s="19"/>
      <c r="S4" s="19"/>
      <c r="T4" s="19"/>
      <c r="U4" s="37"/>
    </row>
    <row r="5" spans="1:25" ht="15" customHeight="1" x14ac:dyDescent="0.2">
      <c r="A5" t="s">
        <v>106</v>
      </c>
      <c r="B5" s="16" t="s">
        <v>26</v>
      </c>
      <c r="C5" s="16" t="s">
        <v>100</v>
      </c>
      <c r="D5" s="16" t="s">
        <v>101</v>
      </c>
      <c r="E5" s="16" t="s">
        <v>102</v>
      </c>
      <c r="F5" s="16" t="s">
        <v>103</v>
      </c>
      <c r="G5" s="16" t="s">
        <v>98</v>
      </c>
      <c r="H5" s="16" t="s">
        <v>98</v>
      </c>
      <c r="I5" s="16" t="s">
        <v>104</v>
      </c>
      <c r="J5" s="16" t="s">
        <v>45</v>
      </c>
      <c r="K5" s="16" t="s">
        <v>116</v>
      </c>
      <c r="L5" s="35">
        <v>2.5</v>
      </c>
      <c r="M5" s="16" t="s">
        <v>98</v>
      </c>
      <c r="N5" s="26">
        <v>0</v>
      </c>
      <c r="O5" s="26">
        <v>0</v>
      </c>
      <c r="P5" s="26">
        <v>0</v>
      </c>
      <c r="Q5" s="26">
        <v>0</v>
      </c>
      <c r="R5" s="21" t="s">
        <v>99</v>
      </c>
      <c r="S5" s="16" t="s">
        <v>98</v>
      </c>
      <c r="T5" s="16" t="s">
        <v>97</v>
      </c>
      <c r="U5" s="35">
        <v>4.0999999999999996</v>
      </c>
      <c r="V5" s="35"/>
      <c r="W5" s="23"/>
      <c r="X5" s="23"/>
      <c r="Y5" s="23"/>
    </row>
    <row r="6" spans="1:25" x14ac:dyDescent="0.2">
      <c r="A6" t="s">
        <v>107</v>
      </c>
      <c r="B6" s="16" t="s">
        <v>26</v>
      </c>
      <c r="C6" s="16" t="s">
        <v>100</v>
      </c>
      <c r="D6" s="16" t="s">
        <v>101</v>
      </c>
      <c r="E6" s="16" t="s">
        <v>102</v>
      </c>
      <c r="F6" s="16" t="s">
        <v>103</v>
      </c>
      <c r="G6" s="16" t="s">
        <v>98</v>
      </c>
      <c r="H6" s="16" t="s">
        <v>98</v>
      </c>
      <c r="I6" s="16" t="s">
        <v>104</v>
      </c>
      <c r="J6" s="16" t="s">
        <v>45</v>
      </c>
      <c r="K6" s="16" t="s">
        <v>116</v>
      </c>
      <c r="L6" s="35">
        <v>2.5</v>
      </c>
      <c r="M6" s="16" t="s">
        <v>98</v>
      </c>
      <c r="N6" s="26">
        <v>0</v>
      </c>
      <c r="O6" s="26">
        <v>0</v>
      </c>
      <c r="P6" s="26">
        <v>0</v>
      </c>
      <c r="Q6" s="26">
        <v>0</v>
      </c>
      <c r="R6" s="21" t="s">
        <v>99</v>
      </c>
      <c r="S6" s="16" t="s">
        <v>98</v>
      </c>
      <c r="T6" s="16" t="s">
        <v>97</v>
      </c>
      <c r="U6" s="35">
        <v>4.2</v>
      </c>
      <c r="V6" s="35"/>
    </row>
    <row r="7" spans="1:25" x14ac:dyDescent="0.2">
      <c r="A7" t="s">
        <v>108</v>
      </c>
      <c r="B7" s="16" t="s">
        <v>26</v>
      </c>
      <c r="C7" s="16" t="s">
        <v>100</v>
      </c>
      <c r="D7" s="16" t="s">
        <v>101</v>
      </c>
      <c r="E7" s="16" t="s">
        <v>102</v>
      </c>
      <c r="F7" s="16" t="s">
        <v>103</v>
      </c>
      <c r="G7" s="16" t="s">
        <v>98</v>
      </c>
      <c r="H7" s="16" t="s">
        <v>98</v>
      </c>
      <c r="I7" s="16" t="s">
        <v>104</v>
      </c>
      <c r="J7" s="16" t="s">
        <v>45</v>
      </c>
      <c r="K7" s="16" t="s">
        <v>116</v>
      </c>
      <c r="L7" s="35">
        <v>4.2</v>
      </c>
      <c r="M7" s="16" t="s">
        <v>98</v>
      </c>
      <c r="N7" s="26">
        <v>0</v>
      </c>
      <c r="O7" s="26">
        <v>0</v>
      </c>
      <c r="P7" s="26">
        <v>0</v>
      </c>
      <c r="Q7" s="26">
        <v>0</v>
      </c>
      <c r="R7" s="21" t="s">
        <v>99</v>
      </c>
      <c r="S7" s="16" t="s">
        <v>98</v>
      </c>
      <c r="T7" s="16" t="s">
        <v>97</v>
      </c>
      <c r="U7" s="35">
        <v>4</v>
      </c>
      <c r="V7" s="35"/>
    </row>
    <row r="8" spans="1:25" x14ac:dyDescent="0.2">
      <c r="A8" t="s">
        <v>109</v>
      </c>
      <c r="B8" s="16" t="s">
        <v>26</v>
      </c>
      <c r="C8" s="16" t="s">
        <v>100</v>
      </c>
      <c r="D8" s="16" t="s">
        <v>101</v>
      </c>
      <c r="E8" s="16" t="s">
        <v>102</v>
      </c>
      <c r="F8" s="16" t="s">
        <v>103</v>
      </c>
      <c r="G8" s="16" t="s">
        <v>98</v>
      </c>
      <c r="H8" s="16" t="s">
        <v>98</v>
      </c>
      <c r="I8" s="16" t="s">
        <v>104</v>
      </c>
      <c r="J8" s="16" t="s">
        <v>45</v>
      </c>
      <c r="K8" s="16" t="s">
        <v>116</v>
      </c>
      <c r="L8" s="35">
        <v>4.9000000000000004</v>
      </c>
      <c r="M8" s="16" t="s">
        <v>98</v>
      </c>
      <c r="N8" s="26">
        <v>0</v>
      </c>
      <c r="O8" s="26">
        <v>0</v>
      </c>
      <c r="P8" s="26">
        <v>0</v>
      </c>
      <c r="Q8" s="26">
        <v>0</v>
      </c>
      <c r="R8" s="21" t="s">
        <v>99</v>
      </c>
      <c r="S8" s="16" t="s">
        <v>98</v>
      </c>
      <c r="T8" s="16" t="s">
        <v>97</v>
      </c>
      <c r="U8" s="35">
        <v>4</v>
      </c>
      <c r="V8" s="35"/>
    </row>
    <row r="9" spans="1:25" x14ac:dyDescent="0.2">
      <c r="A9" t="s">
        <v>110</v>
      </c>
      <c r="B9" s="16" t="s">
        <v>26</v>
      </c>
      <c r="C9" s="16" t="s">
        <v>100</v>
      </c>
      <c r="D9" s="16" t="s">
        <v>101</v>
      </c>
      <c r="E9" s="16" t="s">
        <v>102</v>
      </c>
      <c r="F9" s="16" t="s">
        <v>103</v>
      </c>
      <c r="G9" s="16" t="s">
        <v>98</v>
      </c>
      <c r="H9" s="16" t="s">
        <v>98</v>
      </c>
      <c r="I9" s="16" t="s">
        <v>104</v>
      </c>
      <c r="J9" s="16" t="s">
        <v>45</v>
      </c>
      <c r="K9" s="16" t="s">
        <v>116</v>
      </c>
      <c r="L9" s="35">
        <v>2.6</v>
      </c>
      <c r="M9" s="16" t="s">
        <v>98</v>
      </c>
      <c r="N9" s="26">
        <v>0</v>
      </c>
      <c r="O9" s="26">
        <v>0</v>
      </c>
      <c r="P9" s="26">
        <v>0</v>
      </c>
      <c r="Q9" s="26">
        <v>0</v>
      </c>
      <c r="R9" s="21" t="s">
        <v>99</v>
      </c>
      <c r="S9" s="16" t="s">
        <v>98</v>
      </c>
      <c r="T9" s="16" t="s">
        <v>97</v>
      </c>
      <c r="U9" s="35">
        <v>4.2</v>
      </c>
      <c r="V9" s="35"/>
    </row>
    <row r="10" spans="1:25" x14ac:dyDescent="0.2">
      <c r="A10" t="s">
        <v>111</v>
      </c>
      <c r="B10" s="16" t="s">
        <v>26</v>
      </c>
      <c r="C10" s="16" t="s">
        <v>100</v>
      </c>
      <c r="D10" s="16" t="s">
        <v>101</v>
      </c>
      <c r="E10" s="16" t="s">
        <v>102</v>
      </c>
      <c r="F10" s="16" t="s">
        <v>103</v>
      </c>
      <c r="G10" s="16" t="s">
        <v>98</v>
      </c>
      <c r="H10" s="16" t="s">
        <v>98</v>
      </c>
      <c r="I10" s="16" t="s">
        <v>104</v>
      </c>
      <c r="J10" s="16" t="s">
        <v>45</v>
      </c>
      <c r="K10" s="16" t="s">
        <v>116</v>
      </c>
      <c r="L10" s="35">
        <v>2.6</v>
      </c>
      <c r="M10" s="16" t="s">
        <v>98</v>
      </c>
      <c r="N10" s="26">
        <v>0</v>
      </c>
      <c r="O10" s="26">
        <v>0</v>
      </c>
      <c r="P10" s="26">
        <v>0</v>
      </c>
      <c r="Q10" s="26">
        <v>0</v>
      </c>
      <c r="R10" s="21" t="s">
        <v>99</v>
      </c>
      <c r="S10" s="16" t="s">
        <v>98</v>
      </c>
      <c r="T10" s="16" t="s">
        <v>97</v>
      </c>
      <c r="U10" s="35">
        <v>4.3</v>
      </c>
      <c r="V10" s="35"/>
    </row>
    <row r="11" spans="1:25" x14ac:dyDescent="0.2">
      <c r="A11" t="s">
        <v>112</v>
      </c>
      <c r="B11" s="16" t="s">
        <v>26</v>
      </c>
      <c r="C11" s="16" t="s">
        <v>100</v>
      </c>
      <c r="D11" s="16" t="s">
        <v>101</v>
      </c>
      <c r="E11" s="16" t="s">
        <v>102</v>
      </c>
      <c r="F11" s="16" t="s">
        <v>103</v>
      </c>
      <c r="G11" s="16" t="s">
        <v>98</v>
      </c>
      <c r="H11" s="16" t="s">
        <v>98</v>
      </c>
      <c r="I11" s="16" t="s">
        <v>104</v>
      </c>
      <c r="J11" s="16" t="s">
        <v>45</v>
      </c>
      <c r="K11" s="16" t="s">
        <v>117</v>
      </c>
      <c r="L11" s="35">
        <v>4.8</v>
      </c>
      <c r="M11" s="16" t="s">
        <v>98</v>
      </c>
      <c r="N11" s="26">
        <v>0</v>
      </c>
      <c r="O11" s="26">
        <v>0</v>
      </c>
      <c r="P11" s="26">
        <v>0.1</v>
      </c>
      <c r="Q11" s="26">
        <v>0</v>
      </c>
      <c r="R11" s="21" t="s">
        <v>99</v>
      </c>
      <c r="S11" s="16" t="s">
        <v>98</v>
      </c>
      <c r="T11" s="16" t="s">
        <v>97</v>
      </c>
      <c r="U11" s="35">
        <v>3.8</v>
      </c>
    </row>
    <row r="12" spans="1:25" x14ac:dyDescent="0.2">
      <c r="A12" t="s">
        <v>113</v>
      </c>
      <c r="B12" s="16" t="s">
        <v>26</v>
      </c>
      <c r="C12" s="16" t="s">
        <v>100</v>
      </c>
      <c r="D12" s="16" t="s">
        <v>101</v>
      </c>
      <c r="E12" s="16" t="s">
        <v>102</v>
      </c>
      <c r="F12" s="16" t="s">
        <v>103</v>
      </c>
      <c r="G12" s="16" t="s">
        <v>98</v>
      </c>
      <c r="H12" s="16" t="s">
        <v>98</v>
      </c>
      <c r="I12" s="16" t="s">
        <v>104</v>
      </c>
      <c r="J12" s="16" t="s">
        <v>45</v>
      </c>
      <c r="K12" s="16" t="s">
        <v>117</v>
      </c>
      <c r="L12" s="35">
        <v>5.6</v>
      </c>
      <c r="M12" s="16" t="s">
        <v>98</v>
      </c>
      <c r="N12" s="26">
        <v>0</v>
      </c>
      <c r="O12" s="26">
        <v>0</v>
      </c>
      <c r="P12" s="26">
        <v>0</v>
      </c>
      <c r="Q12" s="26">
        <v>0</v>
      </c>
      <c r="R12" s="21" t="s">
        <v>99</v>
      </c>
      <c r="S12" s="16" t="s">
        <v>98</v>
      </c>
      <c r="T12" s="16" t="s">
        <v>97</v>
      </c>
      <c r="U12" s="35">
        <v>4</v>
      </c>
    </row>
    <row r="13" spans="1:25" x14ac:dyDescent="0.2">
      <c r="A13" t="s">
        <v>114</v>
      </c>
      <c r="B13" s="16" t="s">
        <v>26</v>
      </c>
      <c r="C13" s="16" t="s">
        <v>100</v>
      </c>
      <c r="D13" s="16" t="s">
        <v>101</v>
      </c>
      <c r="E13" s="16" t="s">
        <v>102</v>
      </c>
      <c r="F13" s="16" t="s">
        <v>103</v>
      </c>
      <c r="G13" s="16" t="s">
        <v>98</v>
      </c>
      <c r="H13" s="16" t="s">
        <v>98</v>
      </c>
      <c r="I13" s="16" t="s">
        <v>104</v>
      </c>
      <c r="J13" s="16" t="s">
        <v>45</v>
      </c>
      <c r="K13" s="16" t="s">
        <v>117</v>
      </c>
      <c r="L13" s="35">
        <v>9</v>
      </c>
      <c r="M13" s="16" t="s">
        <v>98</v>
      </c>
      <c r="N13" s="26">
        <v>0</v>
      </c>
      <c r="O13" s="26">
        <v>0</v>
      </c>
      <c r="P13" s="26">
        <v>0.1</v>
      </c>
      <c r="Q13" s="26">
        <v>0</v>
      </c>
      <c r="R13" s="21" t="s">
        <v>99</v>
      </c>
      <c r="S13" s="16" t="s">
        <v>98</v>
      </c>
      <c r="T13" s="16" t="s">
        <v>97</v>
      </c>
      <c r="U13" s="35">
        <v>3.8</v>
      </c>
    </row>
    <row r="14" spans="1:25" x14ac:dyDescent="0.2">
      <c r="A14" t="s">
        <v>115</v>
      </c>
      <c r="B14" s="16" t="s">
        <v>26</v>
      </c>
      <c r="C14" s="16" t="s">
        <v>100</v>
      </c>
      <c r="D14" s="16" t="s">
        <v>101</v>
      </c>
      <c r="E14" s="16" t="s">
        <v>102</v>
      </c>
      <c r="F14" s="16" t="s">
        <v>103</v>
      </c>
      <c r="G14" s="16" t="s">
        <v>98</v>
      </c>
      <c r="H14" s="16" t="s">
        <v>98</v>
      </c>
      <c r="I14" s="16" t="s">
        <v>104</v>
      </c>
      <c r="J14" s="16" t="s">
        <v>118</v>
      </c>
      <c r="K14" s="16" t="s">
        <v>117</v>
      </c>
      <c r="L14" s="35">
        <v>9.1999999999999993</v>
      </c>
      <c r="M14" s="16" t="s">
        <v>98</v>
      </c>
      <c r="N14" s="26">
        <v>2.4E-2</v>
      </c>
      <c r="O14" s="26">
        <v>0.08</v>
      </c>
      <c r="P14" s="26">
        <v>0</v>
      </c>
      <c r="Q14" s="26">
        <v>2.4E-2</v>
      </c>
      <c r="R14" s="21" t="s">
        <v>99</v>
      </c>
      <c r="S14" s="16" t="s">
        <v>98</v>
      </c>
      <c r="T14" s="16" t="s">
        <v>97</v>
      </c>
      <c r="U14" s="35">
        <v>4</v>
      </c>
    </row>
    <row r="15" spans="1:25" x14ac:dyDescent="0.2">
      <c r="R15" s="21"/>
    </row>
    <row r="16" spans="1:25" x14ac:dyDescent="0.2">
      <c r="R16" s="21"/>
    </row>
    <row r="17" spans="18:18" x14ac:dyDescent="0.2">
      <c r="R17" s="21"/>
    </row>
    <row r="18" spans="18:18" x14ac:dyDescent="0.2">
      <c r="R18" s="21"/>
    </row>
    <row r="19" spans="18:18" x14ac:dyDescent="0.2">
      <c r="R19" s="21"/>
    </row>
    <row r="20" spans="18:18" x14ac:dyDescent="0.2">
      <c r="R20" s="21"/>
    </row>
    <row r="21" spans="18:18" x14ac:dyDescent="0.2">
      <c r="R21" s="21"/>
    </row>
    <row r="22" spans="18:18" x14ac:dyDescent="0.2">
      <c r="R22" s="21"/>
    </row>
    <row r="23" spans="18:18" x14ac:dyDescent="0.2">
      <c r="R23" s="21"/>
    </row>
    <row r="24" spans="18:18" x14ac:dyDescent="0.2">
      <c r="R24" s="21"/>
    </row>
    <row r="25" spans="18:18" x14ac:dyDescent="0.2">
      <c r="R25" s="21"/>
    </row>
    <row r="26" spans="18:18" x14ac:dyDescent="0.2">
      <c r="R26" s="21"/>
    </row>
    <row r="27" spans="18:18" x14ac:dyDescent="0.2">
      <c r="R27" s="21"/>
    </row>
    <row r="28" spans="18:18" x14ac:dyDescent="0.2">
      <c r="R28" s="21"/>
    </row>
    <row r="29" spans="18:18" x14ac:dyDescent="0.2">
      <c r="R29" s="21"/>
    </row>
    <row r="30" spans="18:18" x14ac:dyDescent="0.2">
      <c r="R30" s="21"/>
    </row>
    <row r="31" spans="18:18" x14ac:dyDescent="0.2">
      <c r="R31" s="21"/>
    </row>
    <row r="32" spans="18:18" x14ac:dyDescent="0.2">
      <c r="R32" s="21"/>
    </row>
    <row r="33" spans="18:19" x14ac:dyDescent="0.2">
      <c r="R33" s="21"/>
    </row>
    <row r="34" spans="18:19" x14ac:dyDescent="0.2">
      <c r="R34" s="21"/>
    </row>
    <row r="35" spans="18:19" x14ac:dyDescent="0.2">
      <c r="R35" s="21"/>
    </row>
    <row r="36" spans="18:19" x14ac:dyDescent="0.2">
      <c r="R36" s="21"/>
    </row>
    <row r="37" spans="18:19" x14ac:dyDescent="0.2">
      <c r="R37" s="21"/>
    </row>
    <row r="38" spans="18:19" x14ac:dyDescent="0.2">
      <c r="R38" s="21"/>
      <c r="S38" s="21"/>
    </row>
    <row r="39" spans="18:19" x14ac:dyDescent="0.2">
      <c r="R39" s="21"/>
      <c r="S39" s="21"/>
    </row>
    <row r="40" spans="18:19" x14ac:dyDescent="0.2">
      <c r="R40" s="21"/>
      <c r="S40" s="21"/>
    </row>
    <row r="41" spans="18:19" x14ac:dyDescent="0.2">
      <c r="R41" s="21"/>
      <c r="S41" s="21"/>
    </row>
    <row r="42" spans="18:19" x14ac:dyDescent="0.2">
      <c r="R42" s="21"/>
      <c r="S42" s="21"/>
    </row>
    <row r="43" spans="18:19" x14ac:dyDescent="0.2">
      <c r="R43" s="21"/>
      <c r="S43" s="21"/>
    </row>
    <row r="44" spans="18:19" x14ac:dyDescent="0.2">
      <c r="R44" s="21"/>
      <c r="S44" s="21"/>
    </row>
    <row r="45" spans="18:19" x14ac:dyDescent="0.2">
      <c r="R45" s="21"/>
      <c r="S45" s="21"/>
    </row>
    <row r="46" spans="18:19" x14ac:dyDescent="0.2">
      <c r="R46" s="21"/>
      <c r="S46" s="21"/>
    </row>
    <row r="47" spans="18:19" x14ac:dyDescent="0.2">
      <c r="R47" s="21"/>
      <c r="S47" s="21"/>
    </row>
    <row r="48" spans="18:19" x14ac:dyDescent="0.2">
      <c r="R48" s="21"/>
      <c r="S48" s="21"/>
    </row>
    <row r="49" spans="18:19" x14ac:dyDescent="0.2">
      <c r="R49" s="21"/>
      <c r="S49" s="21"/>
    </row>
    <row r="50" spans="18:19" x14ac:dyDescent="0.2">
      <c r="R50" s="21"/>
      <c r="S50" s="21"/>
    </row>
    <row r="51" spans="18:19" x14ac:dyDescent="0.2">
      <c r="R51" s="21"/>
      <c r="S51" s="21"/>
    </row>
    <row r="52" spans="18:19" x14ac:dyDescent="0.2">
      <c r="R52" s="21"/>
      <c r="S52" s="21"/>
    </row>
    <row r="53" spans="18:19" x14ac:dyDescent="0.2">
      <c r="R53" s="21"/>
      <c r="S53" s="21"/>
    </row>
    <row r="54" spans="18:19" x14ac:dyDescent="0.2">
      <c r="R54" s="21"/>
      <c r="S54" s="21"/>
    </row>
    <row r="55" spans="18:19" x14ac:dyDescent="0.2">
      <c r="R55" s="21"/>
      <c r="S55" s="21"/>
    </row>
    <row r="56" spans="18:19" x14ac:dyDescent="0.2">
      <c r="R56" s="21"/>
      <c r="S56" s="21"/>
    </row>
    <row r="57" spans="18:19" x14ac:dyDescent="0.2">
      <c r="R57" s="21"/>
      <c r="S57" s="21"/>
    </row>
    <row r="58" spans="18:19" x14ac:dyDescent="0.2">
      <c r="R58" s="21"/>
      <c r="S58" s="21"/>
    </row>
    <row r="59" spans="18:19" x14ac:dyDescent="0.2">
      <c r="R59" s="21"/>
      <c r="S59" s="21"/>
    </row>
    <row r="60" spans="18:19" x14ac:dyDescent="0.2">
      <c r="R60" s="21"/>
      <c r="S60" s="21"/>
    </row>
    <row r="61" spans="18:19" x14ac:dyDescent="0.2">
      <c r="R61" s="21"/>
      <c r="S61" s="21"/>
    </row>
    <row r="62" spans="18:19" x14ac:dyDescent="0.2">
      <c r="R62" s="21"/>
      <c r="S62" s="21"/>
    </row>
    <row r="63" spans="18:19" x14ac:dyDescent="0.2">
      <c r="R63" s="21"/>
      <c r="S63" s="21"/>
    </row>
    <row r="64" spans="18:19" x14ac:dyDescent="0.2">
      <c r="R64" s="21"/>
      <c r="S64" s="21"/>
    </row>
    <row r="65" spans="3:21" x14ac:dyDescent="0.2">
      <c r="R65" s="21"/>
      <c r="S65" s="21"/>
    </row>
    <row r="66" spans="3:21" x14ac:dyDescent="0.2">
      <c r="R66" s="21"/>
      <c r="S66" s="21"/>
    </row>
    <row r="67" spans="3:21" x14ac:dyDescent="0.2">
      <c r="R67" s="21"/>
      <c r="S67" s="21"/>
    </row>
    <row r="68" spans="3:21" x14ac:dyDescent="0.2">
      <c r="R68" s="21"/>
      <c r="S68" s="21"/>
    </row>
    <row r="69" spans="3:21" x14ac:dyDescent="0.2">
      <c r="R69" s="21"/>
      <c r="S69" s="21"/>
    </row>
    <row r="70" spans="3:21" x14ac:dyDescent="0.2">
      <c r="R70" s="21"/>
      <c r="S70" s="21"/>
    </row>
    <row r="71" spans="3:21" x14ac:dyDescent="0.2">
      <c r="R71" s="21"/>
      <c r="S71" s="21"/>
    </row>
    <row r="72" spans="3:21" x14ac:dyDescent="0.2">
      <c r="R72" s="21"/>
      <c r="S72" s="21"/>
    </row>
    <row r="73" spans="3:21" x14ac:dyDescent="0.2">
      <c r="R73" s="21"/>
      <c r="S73" s="21"/>
    </row>
    <row r="74" spans="3:21" x14ac:dyDescent="0.2">
      <c r="R74" s="21"/>
      <c r="S74" s="21"/>
    </row>
    <row r="75" spans="3:21" x14ac:dyDescent="0.2">
      <c r="R75" s="21"/>
      <c r="S75" s="21"/>
    </row>
    <row r="76" spans="3:21" x14ac:dyDescent="0.2">
      <c r="R76" s="21"/>
      <c r="S76" s="21"/>
    </row>
    <row r="77" spans="3:21" x14ac:dyDescent="0.2">
      <c r="R77" s="21"/>
      <c r="S77" s="21"/>
    </row>
    <row r="78" spans="3:21" x14ac:dyDescent="0.2">
      <c r="R78" s="21"/>
      <c r="S78" s="21"/>
    </row>
    <row r="79" spans="3:21" x14ac:dyDescent="0.2">
      <c r="C79"/>
      <c r="D79"/>
      <c r="E79"/>
      <c r="F79"/>
      <c r="G79"/>
      <c r="H79"/>
      <c r="I79"/>
      <c r="K79"/>
      <c r="R79" s="21"/>
      <c r="S79" s="21"/>
      <c r="U79" s="38"/>
    </row>
    <row r="80" spans="3:21" x14ac:dyDescent="0.2">
      <c r="C80"/>
      <c r="D80"/>
      <c r="E80"/>
      <c r="F80"/>
      <c r="G80"/>
      <c r="H80"/>
      <c r="I80"/>
      <c r="K80"/>
      <c r="R80" s="21"/>
      <c r="S80" s="21"/>
      <c r="U80" s="38"/>
    </row>
    <row r="81" spans="3:21" x14ac:dyDescent="0.2">
      <c r="C81"/>
      <c r="D81"/>
      <c r="E81"/>
      <c r="F81"/>
      <c r="G81"/>
      <c r="H81"/>
      <c r="I81"/>
      <c r="K81"/>
      <c r="R81" s="21"/>
      <c r="S81" s="21"/>
      <c r="U81" s="38"/>
    </row>
    <row r="82" spans="3:21" x14ac:dyDescent="0.2">
      <c r="C82"/>
      <c r="D82"/>
      <c r="E82"/>
      <c r="F82"/>
      <c r="G82"/>
      <c r="H82"/>
      <c r="I82"/>
      <c r="K82"/>
      <c r="N82" s="26"/>
      <c r="O82" s="26"/>
      <c r="P82" s="26"/>
      <c r="Q82" s="27"/>
      <c r="R82" s="21"/>
      <c r="S82" s="21"/>
      <c r="U82" s="38"/>
    </row>
    <row r="83" spans="3:21" x14ac:dyDescent="0.2">
      <c r="C83"/>
      <c r="D83"/>
      <c r="E83"/>
      <c r="F83"/>
      <c r="G83"/>
      <c r="H83"/>
      <c r="I83"/>
      <c r="K83"/>
      <c r="R83" s="21"/>
      <c r="S83" s="21"/>
      <c r="U83" s="38"/>
    </row>
    <row r="84" spans="3:21" x14ac:dyDescent="0.2">
      <c r="C84"/>
      <c r="D84"/>
      <c r="E84"/>
      <c r="F84"/>
      <c r="G84"/>
      <c r="H84"/>
      <c r="I84"/>
      <c r="K84"/>
      <c r="R84" s="21"/>
      <c r="S84" s="21"/>
      <c r="U84" s="38"/>
    </row>
    <row r="85" spans="3:21" x14ac:dyDescent="0.2">
      <c r="C85"/>
      <c r="D85"/>
      <c r="E85"/>
      <c r="F85"/>
      <c r="G85"/>
      <c r="H85"/>
      <c r="I85"/>
      <c r="K85"/>
      <c r="R85" s="21"/>
      <c r="S85" s="21"/>
      <c r="U85" s="38"/>
    </row>
    <row r="86" spans="3:21" x14ac:dyDescent="0.2">
      <c r="C86"/>
      <c r="D86"/>
      <c r="E86"/>
      <c r="F86"/>
      <c r="G86"/>
      <c r="H86"/>
      <c r="I86"/>
      <c r="K86"/>
      <c r="N86" s="26"/>
      <c r="O86" s="26"/>
      <c r="P86" s="26"/>
      <c r="Q86" s="27"/>
      <c r="R86" s="21"/>
      <c r="S86" s="21"/>
      <c r="U86" s="38"/>
    </row>
    <row r="87" spans="3:21" x14ac:dyDescent="0.2">
      <c r="C87"/>
      <c r="D87"/>
      <c r="E87"/>
      <c r="F87"/>
      <c r="G87"/>
      <c r="H87"/>
      <c r="I87"/>
      <c r="K87"/>
      <c r="R87" s="21"/>
      <c r="S87" s="21"/>
      <c r="U87" s="38"/>
    </row>
    <row r="88" spans="3:21" x14ac:dyDescent="0.2">
      <c r="C88"/>
      <c r="D88"/>
      <c r="E88"/>
      <c r="F88"/>
      <c r="G88"/>
      <c r="H88"/>
      <c r="I88"/>
      <c r="K88"/>
      <c r="R88" s="21"/>
      <c r="S88" s="21"/>
      <c r="U88" s="38"/>
    </row>
    <row r="89" spans="3:21" x14ac:dyDescent="0.2">
      <c r="C89"/>
      <c r="D89"/>
      <c r="E89"/>
      <c r="F89"/>
      <c r="G89"/>
      <c r="H89"/>
      <c r="I89"/>
      <c r="K89"/>
      <c r="R89" s="21"/>
      <c r="S89" s="21"/>
      <c r="U89" s="38"/>
    </row>
    <row r="90" spans="3:21" x14ac:dyDescent="0.2">
      <c r="C90"/>
      <c r="D90"/>
      <c r="E90"/>
      <c r="F90"/>
      <c r="G90"/>
      <c r="H90"/>
      <c r="I90"/>
      <c r="K90"/>
      <c r="N90" s="26"/>
      <c r="O90" s="26"/>
      <c r="P90" s="26"/>
      <c r="Q90" s="27"/>
      <c r="R90" s="21"/>
      <c r="S90" s="21"/>
      <c r="U90" s="38"/>
    </row>
  </sheetData>
  <sheetProtection algorithmName="SHA-512" hashValue="Cq/BUWA6FVOd5OoNzTXzdlCyw/JzpfiMH9Pg4k63CE8SPyrFu9mk5rr7UP5AZoxj17FaGCgewBqad3I8wrTnZQ==" saltValue="bhZVfXuIpOFbkLbRzKEK1w==" spinCount="100000" sheet="1" objects="1" scenarios="1"/>
  <conditionalFormatting sqref="W5:Y5">
    <cfRule type="cellIs" dxfId="59" priority="1" operator="equal">
      <formula>"Niet van toepassing"</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40"/>
  <sheetViews>
    <sheetView tabSelected="1" view="pageBreakPreview" zoomScale="120" zoomScaleNormal="115" zoomScaleSheetLayoutView="120" zoomScalePageLayoutView="115" workbookViewId="0">
      <selection activeCell="K15" sqref="K15:Q15"/>
    </sheetView>
  </sheetViews>
  <sheetFormatPr defaultColWidth="0" defaultRowHeight="12.75" customHeight="1" zeroHeight="1" x14ac:dyDescent="0.2"/>
  <cols>
    <col min="1" max="16" width="5.140625" style="2" customWidth="1"/>
    <col min="17" max="17" width="6.5703125" style="2" customWidth="1"/>
    <col min="18" max="18" width="58.5703125" style="2" customWidth="1"/>
    <col min="19" max="19" width="5" style="2" hidden="1"/>
    <col min="20" max="16382" width="9" style="2" hidden="1"/>
    <col min="16383" max="16383" width="7" style="2" hidden="1"/>
    <col min="16384" max="16384" width="9" style="2" hidden="1"/>
  </cols>
  <sheetData>
    <row r="1" spans="1:25" ht="16.5" customHeight="1" x14ac:dyDescent="0.2">
      <c r="Q1" s="6"/>
    </row>
    <row r="2" spans="1:25" x14ac:dyDescent="0.2">
      <c r="Q2" s="6"/>
    </row>
    <row r="3" spans="1:25" x14ac:dyDescent="0.2">
      <c r="Q3" s="6"/>
    </row>
    <row r="4" spans="1:25" x14ac:dyDescent="0.2">
      <c r="Q4" s="6"/>
    </row>
    <row r="5" spans="1:25" x14ac:dyDescent="0.2">
      <c r="Q5" s="6"/>
    </row>
    <row r="6" spans="1:25" x14ac:dyDescent="0.2">
      <c r="Q6" s="6"/>
    </row>
    <row r="7" spans="1:25" x14ac:dyDescent="0.2">
      <c r="Q7" s="6"/>
    </row>
    <row r="8" spans="1:25" ht="14.1" customHeight="1" x14ac:dyDescent="0.2">
      <c r="Q8" s="6"/>
    </row>
    <row r="9" spans="1:25" ht="14.1" customHeight="1" x14ac:dyDescent="0.2">
      <c r="A9" s="50" t="s">
        <v>60</v>
      </c>
      <c r="B9" s="50"/>
      <c r="C9" s="50"/>
      <c r="D9" s="50"/>
      <c r="E9" s="50"/>
      <c r="F9" s="50"/>
      <c r="G9" s="50"/>
      <c r="H9" s="50"/>
      <c r="I9" s="50"/>
      <c r="J9" s="50"/>
      <c r="K9" s="50"/>
      <c r="L9" s="50"/>
      <c r="M9" s="50"/>
      <c r="N9" s="50"/>
      <c r="O9" s="50"/>
      <c r="P9" s="50"/>
      <c r="Q9" s="50"/>
    </row>
    <row r="10" spans="1:25" ht="14.1" customHeight="1" x14ac:dyDescent="0.2">
      <c r="A10" s="50"/>
      <c r="B10" s="50"/>
      <c r="C10" s="50"/>
      <c r="D10" s="50"/>
      <c r="E10" s="50"/>
      <c r="F10" s="50"/>
      <c r="G10" s="50"/>
      <c r="H10" s="50"/>
      <c r="I10" s="50"/>
      <c r="J10" s="50"/>
      <c r="K10" s="50"/>
      <c r="L10" s="50"/>
      <c r="M10" s="50"/>
      <c r="N10" s="50"/>
      <c r="O10" s="50"/>
      <c r="P10" s="50"/>
      <c r="Q10" s="50"/>
    </row>
    <row r="11" spans="1:25" ht="14.1" customHeight="1" x14ac:dyDescent="0.2">
      <c r="A11" s="50"/>
      <c r="B11" s="50"/>
      <c r="C11" s="50"/>
      <c r="D11" s="50"/>
      <c r="E11" s="50"/>
      <c r="F11" s="50"/>
      <c r="G11" s="50"/>
      <c r="H11" s="50"/>
      <c r="I11" s="50"/>
      <c r="J11" s="50"/>
      <c r="K11" s="50"/>
      <c r="L11" s="50"/>
      <c r="M11" s="50"/>
      <c r="N11" s="50"/>
      <c r="O11" s="50"/>
      <c r="P11" s="50"/>
      <c r="Q11" s="50"/>
    </row>
    <row r="12" spans="1:25" ht="14.1" customHeight="1" x14ac:dyDescent="0.2">
      <c r="A12" s="50" t="s">
        <v>121</v>
      </c>
      <c r="B12" s="50"/>
      <c r="C12" s="50"/>
      <c r="D12" s="50"/>
      <c r="E12" s="50"/>
      <c r="F12" s="50"/>
      <c r="G12" s="50"/>
      <c r="H12" s="50"/>
      <c r="I12" s="50"/>
      <c r="J12" s="50"/>
      <c r="K12" s="50"/>
      <c r="L12" s="50"/>
      <c r="M12" s="50"/>
      <c r="N12" s="50"/>
      <c r="O12" s="50"/>
      <c r="P12" s="50"/>
      <c r="Q12" s="33"/>
    </row>
    <row r="13" spans="1:25" ht="14.1" customHeight="1" x14ac:dyDescent="0.2">
      <c r="A13" s="5" t="s">
        <v>61</v>
      </c>
      <c r="B13" s="10"/>
      <c r="C13" s="10"/>
      <c r="D13" s="10"/>
      <c r="E13" s="10"/>
      <c r="F13" s="10"/>
      <c r="G13" s="10"/>
      <c r="H13" s="10"/>
      <c r="I13" s="10"/>
      <c r="J13" s="10"/>
      <c r="K13" s="10"/>
      <c r="L13" s="10"/>
      <c r="M13" s="10"/>
      <c r="N13" s="10"/>
      <c r="O13" s="10"/>
      <c r="P13" s="10"/>
      <c r="Q13" s="10"/>
    </row>
    <row r="14" spans="1:25" ht="14.1" customHeight="1" x14ac:dyDescent="0.2">
      <c r="B14" s="43" t="s">
        <v>62</v>
      </c>
      <c r="C14" s="43"/>
      <c r="D14" s="43"/>
      <c r="E14" s="43"/>
      <c r="F14" s="43"/>
      <c r="G14" s="43"/>
      <c r="H14" s="43"/>
      <c r="I14" s="43"/>
      <c r="J14" s="11"/>
      <c r="K14" s="40" t="str">
        <f>IFERROR(VLOOKUP($K$15,Blad1!$A$5:$U$40,2,),"")</f>
        <v/>
      </c>
      <c r="L14" s="40"/>
      <c r="M14" s="40"/>
      <c r="N14" s="40"/>
      <c r="O14" s="40"/>
      <c r="P14" s="40"/>
      <c r="Q14" s="40"/>
    </row>
    <row r="15" spans="1:25" ht="14.1" customHeight="1" x14ac:dyDescent="0.2">
      <c r="B15" s="43" t="s">
        <v>1</v>
      </c>
      <c r="C15" s="43"/>
      <c r="D15" s="43"/>
      <c r="E15" s="43"/>
      <c r="F15" s="43"/>
      <c r="G15" s="43"/>
      <c r="H15" s="43"/>
      <c r="I15" s="43"/>
      <c r="J15" s="11"/>
      <c r="K15" s="51" t="s">
        <v>122</v>
      </c>
      <c r="L15" s="51"/>
      <c r="M15" s="51"/>
      <c r="N15" s="51"/>
      <c r="O15" s="51"/>
      <c r="P15" s="51"/>
      <c r="Q15" s="51"/>
      <c r="R15" s="12"/>
      <c r="S15" s="6"/>
      <c r="T15" s="6"/>
      <c r="U15" s="6"/>
      <c r="V15" s="6"/>
      <c r="W15" s="6"/>
      <c r="X15" s="6"/>
      <c r="Y15" s="6"/>
    </row>
    <row r="16" spans="1:25" ht="14.1" customHeight="1" x14ac:dyDescent="0.2">
      <c r="B16" s="43" t="s">
        <v>63</v>
      </c>
      <c r="C16" s="43"/>
      <c r="D16" s="43"/>
      <c r="E16" s="43"/>
      <c r="F16" s="43"/>
      <c r="G16" s="43"/>
      <c r="H16" s="43"/>
      <c r="I16" s="43"/>
      <c r="J16" s="11"/>
      <c r="K16" s="40" t="str">
        <f>IFERROR(VLOOKUP($K$15,Blad1!$A$5:$U$40,3,),"")</f>
        <v/>
      </c>
      <c r="L16" s="40"/>
      <c r="M16" s="40"/>
      <c r="N16" s="40"/>
      <c r="O16" s="40"/>
      <c r="P16" s="40"/>
      <c r="Q16" s="40"/>
    </row>
    <row r="17" spans="1:17" ht="14.1" customHeight="1" x14ac:dyDescent="0.2">
      <c r="B17" s="43" t="s">
        <v>64</v>
      </c>
      <c r="C17" s="43"/>
      <c r="D17" s="43"/>
      <c r="E17" s="43"/>
      <c r="F17" s="43"/>
      <c r="G17" s="43"/>
      <c r="H17" s="43"/>
      <c r="I17" s="43"/>
      <c r="J17" s="11"/>
      <c r="K17" s="40" t="str">
        <f>IFERROR(VLOOKUP($K$15,Blad1!$A$5:$U$40,4,),"")</f>
        <v/>
      </c>
      <c r="L17" s="40"/>
      <c r="M17" s="40"/>
      <c r="N17" s="40"/>
      <c r="O17" s="40"/>
      <c r="P17" s="40"/>
      <c r="Q17" s="40"/>
    </row>
    <row r="18" spans="1:17" ht="14.1" customHeight="1" x14ac:dyDescent="0.2">
      <c r="B18" s="42" t="s">
        <v>65</v>
      </c>
      <c r="C18" s="42"/>
      <c r="D18" s="42"/>
      <c r="E18" s="42"/>
      <c r="F18" s="42"/>
      <c r="G18" s="42"/>
      <c r="H18" s="42"/>
      <c r="I18" s="42"/>
      <c r="J18" s="11"/>
      <c r="K18" s="40" t="str">
        <f>IFERROR(VLOOKUP($K$15,Blad1!$A$5:$U$40,5,),"")</f>
        <v/>
      </c>
      <c r="L18" s="40"/>
      <c r="M18" s="40"/>
      <c r="N18" s="40"/>
      <c r="O18" s="40"/>
      <c r="P18" s="40"/>
      <c r="Q18" s="40"/>
    </row>
    <row r="19" spans="1:17" ht="14.1" customHeight="1" x14ac:dyDescent="0.2">
      <c r="B19" s="42" t="s">
        <v>66</v>
      </c>
      <c r="C19" s="42"/>
      <c r="D19" s="42"/>
      <c r="E19" s="42"/>
      <c r="F19" s="42"/>
      <c r="G19" s="42"/>
      <c r="H19" s="42"/>
      <c r="I19" s="42"/>
      <c r="J19" s="11"/>
      <c r="K19" s="40" t="str">
        <f>IFERROR(VLOOKUP($K$15,Blad1!$A$5:$U$40,6,),"")</f>
        <v/>
      </c>
      <c r="L19" s="40"/>
      <c r="M19" s="40"/>
      <c r="N19" s="40"/>
      <c r="O19" s="40"/>
      <c r="P19" s="40"/>
      <c r="Q19" s="40"/>
    </row>
    <row r="20" spans="1:17" ht="14.1" customHeight="1" x14ac:dyDescent="0.2">
      <c r="A20" s="3"/>
      <c r="B20" s="2" t="s">
        <v>67</v>
      </c>
      <c r="C20" s="11"/>
      <c r="D20" s="11"/>
      <c r="E20" s="11"/>
      <c r="F20" s="11"/>
      <c r="G20" s="11"/>
      <c r="H20" s="11"/>
      <c r="I20" s="11"/>
      <c r="J20" s="11"/>
      <c r="K20" s="40" t="str">
        <f>IFERROR(VLOOKUP($K$15,Blad1!$A$5:$U$40,7,),"")</f>
        <v/>
      </c>
      <c r="L20" s="40"/>
      <c r="M20" s="40"/>
      <c r="N20" s="40"/>
      <c r="O20" s="40"/>
      <c r="P20" s="40"/>
      <c r="Q20" s="40"/>
    </row>
    <row r="21" spans="1:17" ht="14.1" customHeight="1" x14ac:dyDescent="0.2">
      <c r="A21" s="3"/>
      <c r="B21" s="46" t="s">
        <v>68</v>
      </c>
      <c r="C21" s="46"/>
      <c r="D21" s="46"/>
      <c r="E21" s="46"/>
      <c r="F21" s="46"/>
      <c r="G21" s="46"/>
      <c r="H21" s="46"/>
      <c r="I21" s="46"/>
      <c r="J21" s="11"/>
      <c r="K21" s="40" t="str">
        <f>IFERROR(VLOOKUP($K$15,Blad1!$A$5:$U$40,8,),"")</f>
        <v/>
      </c>
      <c r="L21" s="40"/>
      <c r="M21" s="40"/>
      <c r="N21" s="40"/>
      <c r="O21" s="40"/>
      <c r="P21" s="40"/>
      <c r="Q21" s="40"/>
    </row>
    <row r="22" spans="1:17" ht="14.1" customHeight="1" x14ac:dyDescent="0.2">
      <c r="N22" s="32"/>
      <c r="O22" s="32"/>
      <c r="P22" s="32"/>
      <c r="Q22" s="32"/>
    </row>
    <row r="23" spans="1:17" ht="14.1" customHeight="1" x14ac:dyDescent="0.2">
      <c r="A23" s="47" t="s">
        <v>70</v>
      </c>
      <c r="B23" s="47"/>
      <c r="C23" s="47"/>
      <c r="D23" s="47"/>
      <c r="E23" s="47"/>
      <c r="F23" s="47"/>
      <c r="G23" s="47"/>
      <c r="H23" s="47"/>
      <c r="I23" s="47"/>
      <c r="J23" s="47"/>
      <c r="K23" s="47"/>
      <c r="L23" s="47"/>
      <c r="M23" s="47"/>
      <c r="N23" s="32"/>
      <c r="O23" s="32"/>
      <c r="P23" s="32"/>
      <c r="Q23" s="32"/>
    </row>
    <row r="24" spans="1:17" ht="14.1" customHeight="1" x14ac:dyDescent="0.2">
      <c r="A24" s="4"/>
      <c r="B24" s="48" t="s">
        <v>69</v>
      </c>
      <c r="C24" s="48"/>
      <c r="D24" s="48"/>
      <c r="E24" s="48"/>
      <c r="F24" s="48"/>
      <c r="G24" s="48"/>
      <c r="H24" s="48"/>
      <c r="I24" s="48"/>
      <c r="J24" s="11"/>
      <c r="K24" s="40" t="str">
        <f>IFERROR(VLOOKUP($K$15,Blad1!$A$5:$U$40,9,),"")</f>
        <v/>
      </c>
      <c r="L24" s="40"/>
      <c r="M24" s="40"/>
      <c r="N24" s="40"/>
      <c r="O24" s="40"/>
      <c r="P24" s="40"/>
      <c r="Q24" s="40"/>
    </row>
    <row r="25" spans="1:17" ht="14.1" customHeight="1" x14ac:dyDescent="0.2">
      <c r="A25" s="4"/>
      <c r="B25" s="31"/>
      <c r="C25" s="31"/>
      <c r="D25" s="31"/>
      <c r="E25" s="31"/>
      <c r="F25" s="31"/>
      <c r="G25" s="31"/>
      <c r="H25" s="31"/>
      <c r="I25" s="31"/>
      <c r="J25" s="11"/>
      <c r="K25" s="6"/>
      <c r="L25" s="11"/>
      <c r="M25" s="11"/>
      <c r="N25" s="11"/>
    </row>
    <row r="26" spans="1:17" ht="14.1" customHeight="1" x14ac:dyDescent="0.2">
      <c r="A26" s="5" t="s">
        <v>71</v>
      </c>
      <c r="B26" s="31"/>
      <c r="C26" s="31"/>
      <c r="D26" s="31"/>
      <c r="E26" s="31"/>
      <c r="F26" s="31"/>
      <c r="G26" s="31"/>
      <c r="H26" s="31"/>
      <c r="I26" s="31"/>
      <c r="J26" s="11"/>
      <c r="K26" s="6"/>
      <c r="L26" s="11"/>
      <c r="M26" s="11"/>
      <c r="N26" s="11"/>
    </row>
    <row r="27" spans="1:17" ht="14.1" customHeight="1" x14ac:dyDescent="0.2">
      <c r="A27" s="5"/>
      <c r="B27" s="31"/>
      <c r="C27" s="31"/>
      <c r="D27" s="31"/>
      <c r="E27" s="31"/>
      <c r="F27" s="31"/>
      <c r="G27" s="31"/>
      <c r="H27" s="31"/>
      <c r="I27" s="31"/>
      <c r="J27" s="11"/>
      <c r="K27" s="6"/>
      <c r="L27" s="11"/>
      <c r="M27" s="11"/>
      <c r="N27" s="11"/>
    </row>
    <row r="28" spans="1:17" ht="14.1" customHeight="1" x14ac:dyDescent="0.2">
      <c r="A28" s="49" t="s">
        <v>72</v>
      </c>
      <c r="B28" s="49"/>
      <c r="C28" s="49"/>
      <c r="D28" s="49"/>
      <c r="E28" s="49"/>
      <c r="F28" s="49"/>
      <c r="G28" s="49"/>
      <c r="H28" s="49"/>
      <c r="I28" s="49"/>
      <c r="J28" s="49"/>
      <c r="K28" s="6"/>
      <c r="L28" s="11"/>
      <c r="M28" s="11"/>
      <c r="N28" s="11"/>
    </row>
    <row r="29" spans="1:17" ht="14.1" customHeight="1" x14ac:dyDescent="0.2">
      <c r="A29" s="8"/>
      <c r="B29" s="43" t="s">
        <v>73</v>
      </c>
      <c r="C29" s="43"/>
      <c r="D29" s="43"/>
      <c r="E29" s="43"/>
      <c r="F29" s="43"/>
      <c r="G29" s="43"/>
      <c r="H29" s="43"/>
      <c r="I29" s="43"/>
      <c r="J29" s="9"/>
      <c r="K29" s="40" t="str">
        <f>IFERROR(VLOOKUP($K$15,Blad1!$A$5:$U$40,10,),"")</f>
        <v/>
      </c>
      <c r="L29" s="40"/>
      <c r="M29" s="40"/>
      <c r="N29" s="40"/>
      <c r="O29" s="40"/>
      <c r="P29" s="40"/>
      <c r="Q29" s="40"/>
    </row>
    <row r="30" spans="1:17" ht="14.1" customHeight="1" x14ac:dyDescent="0.2">
      <c r="B30" s="41" t="s">
        <v>74</v>
      </c>
      <c r="C30" s="41"/>
      <c r="D30" s="41"/>
      <c r="E30" s="41"/>
      <c r="F30" s="41"/>
      <c r="G30" s="41"/>
      <c r="H30" s="41"/>
      <c r="I30" s="41"/>
      <c r="J30" s="11"/>
      <c r="K30" s="40" t="str">
        <f>IFERROR(VLOOKUP($K$15,Blad1!$A$5:$U$40,11,),"")</f>
        <v/>
      </c>
      <c r="L30" s="40"/>
      <c r="M30" s="40"/>
      <c r="N30" s="40"/>
      <c r="O30" s="40"/>
      <c r="P30" s="40"/>
      <c r="Q30" s="40"/>
    </row>
    <row r="31" spans="1:17" ht="14.1" customHeight="1" x14ac:dyDescent="0.2">
      <c r="B31" s="42" t="s">
        <v>75</v>
      </c>
      <c r="C31" s="42"/>
      <c r="D31" s="42"/>
      <c r="E31" s="42"/>
      <c r="F31" s="42"/>
      <c r="G31" s="42"/>
      <c r="H31" s="42"/>
      <c r="I31" s="42"/>
      <c r="J31" s="11"/>
      <c r="K31" s="40" t="str">
        <f>IFERROR(VLOOKUP($K$15,Blad1!$A$5:$U$40,12,),"")</f>
        <v/>
      </c>
      <c r="L31" s="40"/>
      <c r="M31" s="40"/>
      <c r="N31" s="40"/>
      <c r="O31" s="40"/>
      <c r="P31" s="40"/>
      <c r="Q31" s="40"/>
    </row>
    <row r="32" spans="1:17" ht="14.1" customHeight="1" x14ac:dyDescent="0.2">
      <c r="B32" s="42" t="s">
        <v>76</v>
      </c>
      <c r="C32" s="42"/>
      <c r="D32" s="42"/>
      <c r="E32" s="42"/>
      <c r="F32" s="42"/>
      <c r="G32" s="42"/>
      <c r="H32" s="42"/>
      <c r="I32" s="42"/>
      <c r="J32" s="11"/>
      <c r="K32" s="40" t="str">
        <f>IFERROR(VLOOKUP($K$15,Blad1!$A$5:$U$40,13,),"")</f>
        <v/>
      </c>
      <c r="L32" s="40"/>
      <c r="M32" s="6"/>
      <c r="N32" s="6"/>
      <c r="O32" s="6"/>
      <c r="P32" s="6"/>
      <c r="Q32" s="6"/>
    </row>
    <row r="33" spans="2:17" ht="14.1" customHeight="1" x14ac:dyDescent="0.2">
      <c r="B33" s="42" t="s">
        <v>77</v>
      </c>
      <c r="C33" s="42"/>
      <c r="D33" s="42"/>
      <c r="E33" s="42"/>
      <c r="F33" s="42"/>
      <c r="G33" s="42"/>
      <c r="H33" s="42"/>
      <c r="I33" s="42"/>
      <c r="J33" s="11"/>
      <c r="K33" s="45" t="str">
        <f>IFERROR(VLOOKUP($K$15,Blad1!$A$5:$U$40,14,),"")</f>
        <v/>
      </c>
      <c r="L33" s="45"/>
      <c r="M33" s="6" t="str">
        <f>IF(K33="","","kW")</f>
        <v/>
      </c>
      <c r="N33" s="6"/>
      <c r="O33" s="6"/>
      <c r="P33" s="6"/>
      <c r="Q33" s="6"/>
    </row>
    <row r="34" spans="2:17" ht="14.1" customHeight="1" x14ac:dyDescent="0.2">
      <c r="B34" s="42" t="s">
        <v>78</v>
      </c>
      <c r="C34" s="42"/>
      <c r="D34" s="42"/>
      <c r="E34" s="42"/>
      <c r="F34" s="42"/>
      <c r="G34" s="42"/>
      <c r="H34" s="42"/>
      <c r="I34" s="42"/>
      <c r="J34" s="11"/>
      <c r="K34" s="45" t="str">
        <f>IFERROR(VLOOKUP($K$15,Blad1!$A$5:$U$40,15,),"")</f>
        <v/>
      </c>
      <c r="L34" s="45"/>
      <c r="M34" s="40" t="str">
        <f>IF(K34="","","kW")</f>
        <v/>
      </c>
      <c r="N34" s="40"/>
      <c r="O34" s="40"/>
      <c r="P34" s="40"/>
      <c r="Q34" s="40"/>
    </row>
    <row r="35" spans="2:17" ht="14.1" customHeight="1" x14ac:dyDescent="0.2">
      <c r="B35" s="42" t="s">
        <v>79</v>
      </c>
      <c r="C35" s="42"/>
      <c r="D35" s="42"/>
      <c r="E35" s="42"/>
      <c r="F35" s="42"/>
      <c r="G35" s="42"/>
      <c r="H35" s="42"/>
      <c r="I35" s="42"/>
      <c r="J35" s="11"/>
      <c r="K35" s="45" t="str">
        <f>IFERROR(VLOOKUP($K$15,Blad1!$A$5:$U$40,16,),"")</f>
        <v/>
      </c>
      <c r="L35" s="45"/>
      <c r="M35" s="40" t="str">
        <f>IF(K35="","","kW")</f>
        <v/>
      </c>
      <c r="N35" s="40"/>
      <c r="O35" s="40"/>
      <c r="P35" s="40"/>
      <c r="Q35" s="40"/>
    </row>
    <row r="36" spans="2:17" ht="14.1" customHeight="1" x14ac:dyDescent="0.2">
      <c r="B36" s="42" t="s">
        <v>80</v>
      </c>
      <c r="C36" s="42"/>
      <c r="D36" s="42"/>
      <c r="E36" s="42"/>
      <c r="F36" s="42"/>
      <c r="G36" s="42"/>
      <c r="H36" s="42"/>
      <c r="I36" s="42"/>
      <c r="J36" s="11"/>
      <c r="K36" s="45" t="str">
        <f>IFERROR(VLOOKUP($K$15,Blad1!$A$5:$U$40,17,),"")</f>
        <v/>
      </c>
      <c r="L36" s="45"/>
      <c r="M36" s="40" t="str">
        <f>IF(K36="","","kW")</f>
        <v/>
      </c>
      <c r="N36" s="40"/>
      <c r="O36" s="40"/>
      <c r="P36" s="40"/>
      <c r="Q36" s="40"/>
    </row>
    <row r="37" spans="2:17" ht="14.1" customHeight="1" x14ac:dyDescent="0.2">
      <c r="B37" s="42" t="s">
        <v>81</v>
      </c>
      <c r="C37" s="42"/>
      <c r="D37" s="42"/>
      <c r="E37" s="42"/>
      <c r="F37" s="42"/>
      <c r="G37" s="42"/>
      <c r="H37" s="42"/>
      <c r="I37" s="42"/>
      <c r="J37" s="42"/>
      <c r="K37" s="40" t="str">
        <f>IFERROR(VLOOKUP($K$15,Blad1!$A$5:$U$40,18,),"")</f>
        <v/>
      </c>
      <c r="L37" s="40"/>
      <c r="M37" s="40"/>
      <c r="N37" s="40"/>
      <c r="O37" s="40"/>
      <c r="P37" s="40"/>
      <c r="Q37" s="40"/>
    </row>
    <row r="38" spans="2:17" ht="14.1" customHeight="1" x14ac:dyDescent="0.2">
      <c r="B38" s="42" t="s">
        <v>120</v>
      </c>
      <c r="C38" s="42"/>
      <c r="D38" s="42"/>
      <c r="E38" s="42"/>
      <c r="F38" s="42"/>
      <c r="G38" s="42"/>
      <c r="H38" s="42"/>
      <c r="I38" s="42"/>
      <c r="J38" s="11"/>
      <c r="K38" s="40" t="str">
        <f>IFERROR(VLOOKUP($K$15,Blad1!$A$5:$U$40,19,),"")</f>
        <v/>
      </c>
      <c r="L38" s="40"/>
      <c r="M38" s="40"/>
      <c r="N38" s="40"/>
      <c r="O38" s="40"/>
      <c r="P38" s="40"/>
      <c r="Q38" s="40"/>
    </row>
    <row r="39" spans="2:17" ht="14.1" customHeight="1" x14ac:dyDescent="0.2">
      <c r="B39" s="42" t="s">
        <v>82</v>
      </c>
      <c r="C39" s="42"/>
      <c r="D39" s="42"/>
      <c r="E39" s="42"/>
      <c r="F39" s="42"/>
      <c r="G39" s="42"/>
      <c r="H39" s="42"/>
      <c r="I39" s="42"/>
      <c r="J39" s="4"/>
      <c r="K39" s="40" t="str">
        <f>IFERROR(VLOOKUP($K$15,Blad1!$A$5:$U$40,20,),"")</f>
        <v/>
      </c>
      <c r="L39" s="40"/>
      <c r="M39" s="40"/>
      <c r="N39" s="40"/>
      <c r="O39" s="40"/>
      <c r="P39" s="40"/>
      <c r="Q39" s="40"/>
    </row>
    <row r="40" spans="2:17" ht="14.1" customHeight="1" x14ac:dyDescent="0.2">
      <c r="B40" s="43" t="s">
        <v>58</v>
      </c>
      <c r="C40" s="43"/>
      <c r="D40" s="43"/>
      <c r="E40" s="43"/>
      <c r="F40" s="43"/>
      <c r="G40" s="43"/>
      <c r="H40" s="43"/>
      <c r="I40" s="43"/>
      <c r="J40" s="29"/>
      <c r="K40" s="44" t="str">
        <f>IFERROR(VLOOKUP($K$15,Blad1!$A$5:$U$40,21,),"")</f>
        <v/>
      </c>
      <c r="L40" s="44"/>
      <c r="M40" s="44"/>
      <c r="N40" s="44"/>
      <c r="O40" s="44"/>
      <c r="P40" s="44"/>
      <c r="Q40" s="44"/>
    </row>
    <row r="41" spans="2:17" ht="14.1" customHeight="1" x14ac:dyDescent="0.2">
      <c r="B41" s="30"/>
      <c r="C41" s="30"/>
      <c r="D41" s="30"/>
      <c r="E41" s="30"/>
      <c r="F41" s="30"/>
      <c r="G41" s="30"/>
      <c r="H41" s="30"/>
      <c r="I41" s="30"/>
      <c r="J41" s="29"/>
      <c r="K41" s="6"/>
      <c r="L41" s="6"/>
      <c r="M41" s="6"/>
      <c r="N41" s="6"/>
      <c r="O41" s="6"/>
      <c r="P41" s="6"/>
      <c r="Q41" s="6"/>
    </row>
    <row r="42" spans="2:17" ht="14.1" customHeight="1" x14ac:dyDescent="0.2">
      <c r="B42" s="30"/>
      <c r="C42" s="30"/>
      <c r="D42" s="30"/>
      <c r="E42" s="30"/>
      <c r="F42" s="30"/>
      <c r="G42" s="30"/>
      <c r="H42" s="30"/>
      <c r="I42" s="30"/>
      <c r="J42" s="29"/>
      <c r="K42" s="6"/>
      <c r="L42" s="6"/>
      <c r="M42" s="6"/>
      <c r="N42" s="6"/>
      <c r="O42" s="6"/>
      <c r="P42" s="6"/>
      <c r="Q42" s="6"/>
    </row>
    <row r="43" spans="2:17" ht="14.1" customHeight="1" x14ac:dyDescent="0.2">
      <c r="J43" s="11"/>
      <c r="K43" s="40"/>
      <c r="L43" s="40"/>
      <c r="M43" s="40"/>
      <c r="N43" s="40"/>
      <c r="O43" s="40"/>
      <c r="P43" s="40"/>
      <c r="Q43" s="40"/>
    </row>
    <row r="44" spans="2:17" hidden="1" x14ac:dyDescent="0.2"/>
    <row r="45" spans="2:17" hidden="1" x14ac:dyDescent="0.2"/>
    <row r="46" spans="2:17" hidden="1" x14ac:dyDescent="0.2"/>
    <row r="47" spans="2:17" hidden="1" x14ac:dyDescent="0.2"/>
    <row r="48" spans="2:17" hidden="1" x14ac:dyDescent="0.2"/>
    <row r="49" hidden="1" x14ac:dyDescent="0.2"/>
    <row r="50" hidden="1" x14ac:dyDescent="0.2"/>
    <row r="51" hidden="1" x14ac:dyDescent="0.2"/>
    <row r="52" hidden="1" x14ac:dyDescent="0.2"/>
    <row r="53" hidden="1" x14ac:dyDescent="0.2"/>
    <row r="54" hidden="1" x14ac:dyDescent="0.2"/>
    <row r="55" hidden="1"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ht="12.75" customHeight="1" x14ac:dyDescent="0.2"/>
    <row r="240" ht="12.75" customHeight="1" x14ac:dyDescent="0.2"/>
  </sheetData>
  <sheetProtection algorithmName="SHA-512" hashValue="YaJX2xIWAXIC4ROnPUzfQssfjK3nG+pIuK9M11+tQCaovKCv9O96tbeMO6kNlZlDnriCKfxPGjoNzMNQ5duerg==" saltValue="W7X0B7hip0jP4L9rAquleQ==" spinCount="100000" sheet="1" objects="1" scenarios="1"/>
  <mergeCells count="50">
    <mergeCell ref="A9:Q11"/>
    <mergeCell ref="A12:P12"/>
    <mergeCell ref="B14:I14"/>
    <mergeCell ref="K14:Q14"/>
    <mergeCell ref="B15:I15"/>
    <mergeCell ref="K15:Q15"/>
    <mergeCell ref="B16:I16"/>
    <mergeCell ref="K16:Q16"/>
    <mergeCell ref="B17:I17"/>
    <mergeCell ref="K17:Q17"/>
    <mergeCell ref="B18:I18"/>
    <mergeCell ref="K18:Q18"/>
    <mergeCell ref="K30:Q30"/>
    <mergeCell ref="B19:I19"/>
    <mergeCell ref="K19:Q19"/>
    <mergeCell ref="K20:Q20"/>
    <mergeCell ref="B21:I21"/>
    <mergeCell ref="K21:Q21"/>
    <mergeCell ref="A23:M23"/>
    <mergeCell ref="B24:I24"/>
    <mergeCell ref="K24:Q24"/>
    <mergeCell ref="A28:J28"/>
    <mergeCell ref="B29:I29"/>
    <mergeCell ref="K29:Q29"/>
    <mergeCell ref="M34:Q34"/>
    <mergeCell ref="B35:I35"/>
    <mergeCell ref="K35:L35"/>
    <mergeCell ref="M35:Q35"/>
    <mergeCell ref="B31:I31"/>
    <mergeCell ref="K31:Q31"/>
    <mergeCell ref="B32:I32"/>
    <mergeCell ref="K32:L32"/>
    <mergeCell ref="B33:I33"/>
    <mergeCell ref="K33:L33"/>
    <mergeCell ref="K43:L43"/>
    <mergeCell ref="M43:Q43"/>
    <mergeCell ref="B30:I30"/>
    <mergeCell ref="B37:J37"/>
    <mergeCell ref="B39:I39"/>
    <mergeCell ref="B38:I38"/>
    <mergeCell ref="K38:Q38"/>
    <mergeCell ref="K39:Q39"/>
    <mergeCell ref="B40:I40"/>
    <mergeCell ref="K40:Q40"/>
    <mergeCell ref="B36:I36"/>
    <mergeCell ref="K36:L36"/>
    <mergeCell ref="M36:Q36"/>
    <mergeCell ref="K37:Q37"/>
    <mergeCell ref="B34:I34"/>
    <mergeCell ref="K34:L34"/>
  </mergeCells>
  <conditionalFormatting sqref="K43 K41:Q42">
    <cfRule type="cellIs" dxfId="58" priority="30" operator="equal">
      <formula>"Niet van toepassing"</formula>
    </cfRule>
  </conditionalFormatting>
  <conditionalFormatting sqref="R15:Y15">
    <cfRule type="cellIs" dxfId="57" priority="29" operator="equal">
      <formula>"Niet van toepassing"</formula>
    </cfRule>
  </conditionalFormatting>
  <conditionalFormatting sqref="Q1:Q8">
    <cfRule type="cellIs" dxfId="56" priority="28" operator="equal">
      <formula>"Niet van toepassing"</formula>
    </cfRule>
  </conditionalFormatting>
  <conditionalFormatting sqref="M43">
    <cfRule type="cellIs" dxfId="55" priority="27" operator="equal">
      <formula>"Niet van toepassing"</formula>
    </cfRule>
  </conditionalFormatting>
  <conditionalFormatting sqref="M35">
    <cfRule type="cellIs" dxfId="54" priority="26" operator="equal">
      <formula>"Niet van toepassing"</formula>
    </cfRule>
  </conditionalFormatting>
  <conditionalFormatting sqref="K18:Q18">
    <cfRule type="cellIs" dxfId="53" priority="19" operator="equal">
      <formula>"Niet van toepassing"</formula>
    </cfRule>
  </conditionalFormatting>
  <conditionalFormatting sqref="M34">
    <cfRule type="cellIs" dxfId="52" priority="25" operator="equal">
      <formula>"Niet van toepassing"</formula>
    </cfRule>
  </conditionalFormatting>
  <conditionalFormatting sqref="M33">
    <cfRule type="cellIs" dxfId="51" priority="24" operator="equal">
      <formula>"Niet van toepassing"</formula>
    </cfRule>
  </conditionalFormatting>
  <conditionalFormatting sqref="K16:Q16">
    <cfRule type="cellIs" dxfId="50" priority="21" operator="equal">
      <formula>"Niet van toepassing"</formula>
    </cfRule>
  </conditionalFormatting>
  <conditionalFormatting sqref="K17:Q17">
    <cfRule type="cellIs" dxfId="49" priority="20" operator="equal">
      <formula>"Niet van toepassing"</formula>
    </cfRule>
  </conditionalFormatting>
  <conditionalFormatting sqref="K19:Q19">
    <cfRule type="cellIs" dxfId="48" priority="18" operator="equal">
      <formula>"Niet van toepassing"</formula>
    </cfRule>
  </conditionalFormatting>
  <conditionalFormatting sqref="K30:Q30">
    <cfRule type="cellIs" dxfId="47" priority="13" operator="equal">
      <formula>"Niet van toepassing"</formula>
    </cfRule>
  </conditionalFormatting>
  <conditionalFormatting sqref="K21:Q21">
    <cfRule type="cellIs" dxfId="46" priority="16" operator="equal">
      <formula>"Niet van toepassing"</formula>
    </cfRule>
  </conditionalFormatting>
  <conditionalFormatting sqref="K31:Q31">
    <cfRule type="cellIs" dxfId="45" priority="12" operator="equal">
      <formula>"Niet van toepassing"</formula>
    </cfRule>
  </conditionalFormatting>
  <conditionalFormatting sqref="K29:Q29">
    <cfRule type="cellIs" dxfId="44" priority="14" operator="equal">
      <formula>"Niet van toepassing"</formula>
    </cfRule>
  </conditionalFormatting>
  <conditionalFormatting sqref="K32 Q32">
    <cfRule type="cellIs" dxfId="43" priority="11" operator="equal">
      <formula>"Niet van toepassing"</formula>
    </cfRule>
  </conditionalFormatting>
  <conditionalFormatting sqref="M36">
    <cfRule type="cellIs" dxfId="42" priority="23" operator="equal">
      <formula>"Niet van toepassing"</formula>
    </cfRule>
  </conditionalFormatting>
  <conditionalFormatting sqref="K33">
    <cfRule type="cellIs" dxfId="41" priority="6" operator="equal">
      <formula>"Niet van toepassing"</formula>
    </cfRule>
  </conditionalFormatting>
  <conditionalFormatting sqref="K34:K36">
    <cfRule type="cellIs" dxfId="40" priority="5" operator="equal">
      <formula>"Niet van toepassing"</formula>
    </cfRule>
  </conditionalFormatting>
  <conditionalFormatting sqref="K14:Q14">
    <cfRule type="cellIs" dxfId="39" priority="22" operator="equal">
      <formula>"Niet van toepassing"</formula>
    </cfRule>
  </conditionalFormatting>
  <conditionalFormatting sqref="K20:Q20">
    <cfRule type="cellIs" dxfId="38" priority="17" operator="equal">
      <formula>"Niet van toepassing"</formula>
    </cfRule>
  </conditionalFormatting>
  <conditionalFormatting sqref="K24:Q24">
    <cfRule type="cellIs" dxfId="37" priority="15" operator="equal">
      <formula>"Niet van toepassing"</formula>
    </cfRule>
  </conditionalFormatting>
  <conditionalFormatting sqref="K37:Q37">
    <cfRule type="cellIs" dxfId="36" priority="9" operator="equal">
      <formula>"Niet van toepassing"</formula>
    </cfRule>
  </conditionalFormatting>
  <conditionalFormatting sqref="K39:Q39">
    <cfRule type="cellIs" dxfId="35" priority="8" operator="equal">
      <formula>"Niet van toepassing"</formula>
    </cfRule>
  </conditionalFormatting>
  <conditionalFormatting sqref="K40:Q40">
    <cfRule type="cellIs" dxfId="34" priority="7" operator="equal">
      <formula>"Niet van toepassing"</formula>
    </cfRule>
  </conditionalFormatting>
  <conditionalFormatting sqref="K38:Q38">
    <cfRule type="cellIs" dxfId="33" priority="4" operator="equal">
      <formula>"Niet van toepassing"</formula>
    </cfRule>
  </conditionalFormatting>
  <pageMargins left="0.7" right="0.7" top="0.75" bottom="0.75" header="0.3" footer="0.3"/>
  <pageSetup paperSize="9" scale="90" orientation="portrait" r:id="rId1"/>
  <headerFooter alignWithMargins="0">
    <oddFooter>&amp;L&amp;7Bosch Thermotechnology nv/sa
Zandvoortstraat 47
2800 Mechelen&amp;R&amp;7Pagina &amp;P van &amp;N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1" operator="equal" id="{29E1ABE2-FEE2-4762-AAAD-7CABAD725D2F}">
            <xm:f>Blad1!$A$4</xm:f>
            <x14:dxf>
              <font>
                <b/>
                <i val="0"/>
              </font>
              <fill>
                <patternFill>
                  <bgColor rgb="FFFFFF00"/>
                </patternFill>
              </fill>
            </x14:dxf>
          </x14:cfRule>
          <xm:sqref>K15:Q15</xm:sqref>
        </x14:conditionalFormatting>
      </x14:conditionalFormattings>
    </ext>
    <ext xmlns:x14="http://schemas.microsoft.com/office/spreadsheetml/2009/9/main" uri="{CCE6A557-97BC-4b89-ADB6-D9C93CAAB3DF}">
      <x14:dataValidations xmlns:xm="http://schemas.microsoft.com/office/excel/2006/main" count="1">
        <x14:dataValidation type="list" errorStyle="warning" allowBlank="1" showErrorMessage="1" errorTitle="Foute ingave" error="Gelieve een warmtepomp uit de lijst te selecteren" prompt="Gelieve een wa" xr:uid="{00000000-0002-0000-0100-000000000000}">
          <x14:formula1>
            <xm:f>Blad1!$A$4:$A$14</xm:f>
          </x14:formula1>
          <xm:sqref>K15:Q15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XFC240"/>
  <sheetViews>
    <sheetView view="pageBreakPreview" zoomScale="120" zoomScaleNormal="115" zoomScaleSheetLayoutView="120" zoomScalePageLayoutView="115" workbookViewId="0">
      <selection activeCell="K15" sqref="K15:Q15"/>
    </sheetView>
  </sheetViews>
  <sheetFormatPr defaultColWidth="0" defaultRowHeight="12.75" zeroHeight="1" x14ac:dyDescent="0.2"/>
  <cols>
    <col min="1" max="16" width="5.140625" style="2" customWidth="1"/>
    <col min="17" max="17" width="6.5703125" style="2" customWidth="1"/>
    <col min="18" max="18" width="58.5703125" style="2" customWidth="1"/>
    <col min="19" max="19" width="5" style="2" hidden="1"/>
    <col min="20" max="16382" width="9" style="2" hidden="1"/>
    <col min="16383" max="16383" width="7" style="2" hidden="1"/>
    <col min="16384" max="16384" width="9" style="2" hidden="1"/>
  </cols>
  <sheetData>
    <row r="1" spans="1:25" ht="16.5" customHeight="1" x14ac:dyDescent="0.2">
      <c r="Q1" s="6"/>
    </row>
    <row r="2" spans="1:25" x14ac:dyDescent="0.2">
      <c r="Q2" s="6"/>
    </row>
    <row r="3" spans="1:25" x14ac:dyDescent="0.2">
      <c r="Q3" s="6"/>
    </row>
    <row r="4" spans="1:25" x14ac:dyDescent="0.2">
      <c r="Q4" s="6"/>
    </row>
    <row r="5" spans="1:25" x14ac:dyDescent="0.2">
      <c r="Q5" s="6"/>
    </row>
    <row r="6" spans="1:25" x14ac:dyDescent="0.2">
      <c r="Q6" s="6"/>
    </row>
    <row r="7" spans="1:25" x14ac:dyDescent="0.2">
      <c r="Q7" s="6"/>
    </row>
    <row r="8" spans="1:25" ht="14.1" customHeight="1" x14ac:dyDescent="0.2">
      <c r="Q8" s="6"/>
    </row>
    <row r="9" spans="1:25" ht="14.1" customHeight="1" x14ac:dyDescent="0.2">
      <c r="A9" s="52" t="s">
        <v>51</v>
      </c>
      <c r="B9" s="52"/>
      <c r="C9" s="52"/>
      <c r="D9" s="52"/>
      <c r="E9" s="52"/>
      <c r="F9" s="52"/>
      <c r="G9" s="52"/>
      <c r="H9" s="52"/>
      <c r="I9" s="52"/>
      <c r="J9" s="52"/>
      <c r="K9" s="52"/>
      <c r="L9" s="52"/>
      <c r="M9" s="52"/>
      <c r="N9" s="52"/>
      <c r="O9" s="52"/>
      <c r="P9" s="52"/>
      <c r="Q9" s="52"/>
    </row>
    <row r="10" spans="1:25" ht="14.1" customHeight="1" x14ac:dyDescent="0.2">
      <c r="A10" s="52"/>
      <c r="B10" s="52"/>
      <c r="C10" s="52"/>
      <c r="D10" s="52"/>
      <c r="E10" s="52"/>
      <c r="F10" s="52"/>
      <c r="G10" s="52"/>
      <c r="H10" s="52"/>
      <c r="I10" s="52"/>
      <c r="J10" s="52"/>
      <c r="K10" s="52"/>
      <c r="L10" s="52"/>
      <c r="M10" s="52"/>
      <c r="N10" s="52"/>
      <c r="O10" s="52"/>
      <c r="P10" s="52"/>
      <c r="Q10" s="52"/>
    </row>
    <row r="11" spans="1:25" ht="14.1" customHeight="1" x14ac:dyDescent="0.2">
      <c r="A11" s="52"/>
      <c r="B11" s="52"/>
      <c r="C11" s="52"/>
      <c r="D11" s="52"/>
      <c r="E11" s="52"/>
      <c r="F11" s="52"/>
      <c r="G11" s="52"/>
      <c r="H11" s="52"/>
      <c r="I11" s="52"/>
      <c r="J11" s="52"/>
      <c r="K11" s="52"/>
      <c r="L11" s="52"/>
      <c r="M11" s="52"/>
      <c r="N11" s="52"/>
      <c r="O11" s="52"/>
      <c r="P11" s="52"/>
      <c r="Q11" s="52"/>
    </row>
    <row r="12" spans="1:25" ht="14.1" customHeight="1" x14ac:dyDescent="0.2">
      <c r="A12" s="52" t="s">
        <v>40</v>
      </c>
      <c r="B12" s="52"/>
      <c r="C12" s="52"/>
      <c r="D12" s="52"/>
      <c r="E12" s="52"/>
      <c r="F12" s="52"/>
      <c r="G12" s="52"/>
      <c r="H12" s="52"/>
      <c r="I12" s="52"/>
      <c r="J12" s="52"/>
      <c r="K12" s="52"/>
      <c r="L12" s="52"/>
      <c r="M12" s="52"/>
      <c r="N12" s="52"/>
      <c r="O12" s="52"/>
      <c r="P12" s="52"/>
      <c r="Q12" s="1"/>
    </row>
    <row r="13" spans="1:25" ht="14.1" customHeight="1" x14ac:dyDescent="0.2">
      <c r="A13" s="5" t="s">
        <v>29</v>
      </c>
      <c r="B13" s="10"/>
      <c r="C13" s="10"/>
      <c r="D13" s="10"/>
      <c r="E13" s="10"/>
      <c r="F13" s="10"/>
      <c r="G13" s="10"/>
      <c r="H13" s="10"/>
      <c r="I13" s="10"/>
      <c r="J13" s="10"/>
      <c r="K13" s="10"/>
      <c r="L13" s="10"/>
      <c r="M13" s="10"/>
      <c r="N13" s="10"/>
      <c r="O13" s="10"/>
      <c r="P13" s="10"/>
      <c r="Q13" s="10"/>
    </row>
    <row r="14" spans="1:25" ht="14.1" customHeight="1" x14ac:dyDescent="0.2">
      <c r="B14" s="43" t="s">
        <v>0</v>
      </c>
      <c r="C14" s="43"/>
      <c r="D14" s="43"/>
      <c r="E14" s="43"/>
      <c r="F14" s="43"/>
      <c r="G14" s="43"/>
      <c r="H14" s="43"/>
      <c r="I14" s="43"/>
      <c r="J14" s="11"/>
      <c r="K14" s="40" t="str">
        <f>IFERROR(VLOOKUP($K$15,Blad2!$A$5:$U$40,2,),"")</f>
        <v/>
      </c>
      <c r="L14" s="40"/>
      <c r="M14" s="40"/>
      <c r="N14" s="40"/>
      <c r="O14" s="40"/>
      <c r="P14" s="40"/>
      <c r="Q14" s="40"/>
    </row>
    <row r="15" spans="1:25" ht="14.1" customHeight="1" x14ac:dyDescent="0.2">
      <c r="B15" s="43" t="s">
        <v>1</v>
      </c>
      <c r="C15" s="43"/>
      <c r="D15" s="43"/>
      <c r="E15" s="43"/>
      <c r="F15" s="43"/>
      <c r="G15" s="43"/>
      <c r="H15" s="43"/>
      <c r="I15" s="43"/>
      <c r="J15" s="11"/>
      <c r="K15" s="51" t="s">
        <v>41</v>
      </c>
      <c r="L15" s="51"/>
      <c r="M15" s="51"/>
      <c r="N15" s="51"/>
      <c r="O15" s="51"/>
      <c r="P15" s="51"/>
      <c r="Q15" s="51"/>
      <c r="R15" s="12"/>
      <c r="S15" s="6"/>
      <c r="T15" s="6"/>
      <c r="U15" s="6"/>
      <c r="V15" s="6"/>
      <c r="W15" s="6"/>
      <c r="X15" s="6"/>
      <c r="Y15" s="6"/>
    </row>
    <row r="16" spans="1:25" ht="14.1" customHeight="1" x14ac:dyDescent="0.2">
      <c r="B16" s="43" t="s">
        <v>12</v>
      </c>
      <c r="C16" s="43"/>
      <c r="D16" s="43"/>
      <c r="E16" s="43"/>
      <c r="F16" s="43"/>
      <c r="G16" s="43"/>
      <c r="H16" s="43"/>
      <c r="I16" s="43"/>
      <c r="J16" s="11"/>
      <c r="K16" s="40" t="str">
        <f>IFERROR(VLOOKUP($K$15,Blad2!$A$5:$U$40,3,),"")</f>
        <v/>
      </c>
      <c r="L16" s="40"/>
      <c r="M16" s="40"/>
      <c r="N16" s="40"/>
      <c r="O16" s="40"/>
      <c r="P16" s="40"/>
      <c r="Q16" s="40"/>
    </row>
    <row r="17" spans="1:17" ht="14.1" customHeight="1" x14ac:dyDescent="0.2">
      <c r="B17" s="43" t="s">
        <v>28</v>
      </c>
      <c r="C17" s="43"/>
      <c r="D17" s="43"/>
      <c r="E17" s="43"/>
      <c r="F17" s="43"/>
      <c r="G17" s="43"/>
      <c r="H17" s="43"/>
      <c r="I17" s="43"/>
      <c r="J17" s="11"/>
      <c r="K17" s="40" t="str">
        <f>IFERROR(VLOOKUP($K$15,Blad2!$A$5:$U$40,4,),"")</f>
        <v/>
      </c>
      <c r="L17" s="40"/>
      <c r="M17" s="40"/>
      <c r="N17" s="40"/>
      <c r="O17" s="40"/>
      <c r="P17" s="40"/>
      <c r="Q17" s="40"/>
    </row>
    <row r="18" spans="1:17" ht="14.1" customHeight="1" x14ac:dyDescent="0.2">
      <c r="B18" s="43" t="s">
        <v>4</v>
      </c>
      <c r="C18" s="43"/>
      <c r="D18" s="43"/>
      <c r="E18" s="43"/>
      <c r="F18" s="43"/>
      <c r="G18" s="43"/>
      <c r="H18" s="43"/>
      <c r="I18" s="43"/>
      <c r="J18" s="11"/>
      <c r="K18" s="40" t="str">
        <f>IFERROR(VLOOKUP($K$15,Blad2!$A$5:$U$40,5,),"")</f>
        <v/>
      </c>
      <c r="L18" s="40"/>
      <c r="M18" s="40"/>
      <c r="N18" s="40"/>
      <c r="O18" s="40"/>
      <c r="P18" s="40"/>
      <c r="Q18" s="40"/>
    </row>
    <row r="19" spans="1:17" ht="14.1" customHeight="1" x14ac:dyDescent="0.2">
      <c r="B19" s="43" t="s">
        <v>30</v>
      </c>
      <c r="C19" s="43"/>
      <c r="D19" s="43"/>
      <c r="E19" s="43"/>
      <c r="F19" s="43"/>
      <c r="G19" s="43"/>
      <c r="H19" s="43"/>
      <c r="I19" s="43"/>
      <c r="J19" s="11"/>
      <c r="K19" s="40" t="str">
        <f>IFERROR(VLOOKUP($K$15,Blad2!$A$5:$U$40,6,),"")</f>
        <v/>
      </c>
      <c r="L19" s="40"/>
      <c r="M19" s="40"/>
      <c r="N19" s="40"/>
      <c r="O19" s="40"/>
      <c r="P19" s="40"/>
      <c r="Q19" s="40"/>
    </row>
    <row r="20" spans="1:17" ht="14.1" customHeight="1" x14ac:dyDescent="0.2">
      <c r="A20" s="3"/>
      <c r="B20" s="2" t="s">
        <v>52</v>
      </c>
      <c r="C20" s="11"/>
      <c r="D20" s="11"/>
      <c r="E20" s="11"/>
      <c r="F20" s="11"/>
      <c r="G20" s="11"/>
      <c r="H20" s="11"/>
      <c r="I20" s="11"/>
      <c r="J20" s="11"/>
      <c r="K20" s="40" t="str">
        <f>IFERROR(VLOOKUP($K$15,Blad2!$A$5:$U$40,7,),"")</f>
        <v/>
      </c>
      <c r="L20" s="40"/>
      <c r="M20" s="40"/>
      <c r="N20" s="40"/>
      <c r="O20" s="40"/>
      <c r="P20" s="40"/>
      <c r="Q20" s="40"/>
    </row>
    <row r="21" spans="1:17" ht="14.1" customHeight="1" x14ac:dyDescent="0.2">
      <c r="A21" s="3"/>
      <c r="B21" s="46" t="s">
        <v>38</v>
      </c>
      <c r="C21" s="46"/>
      <c r="D21" s="46"/>
      <c r="E21" s="46"/>
      <c r="F21" s="46"/>
      <c r="G21" s="46"/>
      <c r="H21" s="46"/>
      <c r="I21" s="46"/>
      <c r="J21" s="11"/>
      <c r="K21" s="40" t="str">
        <f>IFERROR(VLOOKUP($K$15,Blad2!$A$5:$U$40,8,),"")</f>
        <v/>
      </c>
      <c r="L21" s="40"/>
      <c r="M21" s="40"/>
      <c r="N21" s="40"/>
      <c r="O21" s="40"/>
      <c r="P21" s="40"/>
      <c r="Q21" s="40"/>
    </row>
    <row r="22" spans="1:17" ht="14.1" customHeight="1" x14ac:dyDescent="0.2">
      <c r="N22" s="32"/>
      <c r="O22" s="32"/>
      <c r="P22" s="32"/>
      <c r="Q22" s="32"/>
    </row>
    <row r="23" spans="1:17" ht="14.1" customHeight="1" x14ac:dyDescent="0.2">
      <c r="A23" s="47" t="s">
        <v>53</v>
      </c>
      <c r="B23" s="47"/>
      <c r="C23" s="47"/>
      <c r="D23" s="47"/>
      <c r="E23" s="47"/>
      <c r="F23" s="47"/>
      <c r="G23" s="47"/>
      <c r="H23" s="47"/>
      <c r="I23" s="47"/>
      <c r="J23" s="47"/>
      <c r="K23" s="47"/>
      <c r="L23" s="47"/>
      <c r="M23" s="47"/>
      <c r="N23" s="32"/>
      <c r="O23" s="32"/>
      <c r="P23" s="32"/>
      <c r="Q23" s="32"/>
    </row>
    <row r="24" spans="1:17" ht="14.1" customHeight="1" x14ac:dyDescent="0.2">
      <c r="A24" s="4"/>
      <c r="B24" s="48" t="s">
        <v>54</v>
      </c>
      <c r="C24" s="48"/>
      <c r="D24" s="48"/>
      <c r="E24" s="48"/>
      <c r="F24" s="48"/>
      <c r="G24" s="48"/>
      <c r="H24" s="48"/>
      <c r="I24" s="48"/>
      <c r="J24" s="11"/>
      <c r="K24" s="40" t="str">
        <f>IFERROR(VLOOKUP($K$15,Blad2!$A$5:$U$40,9,),"")</f>
        <v/>
      </c>
      <c r="L24" s="40"/>
      <c r="M24" s="40"/>
      <c r="N24" s="40"/>
      <c r="O24" s="40"/>
      <c r="P24" s="40"/>
      <c r="Q24" s="40"/>
    </row>
    <row r="25" spans="1:17" ht="14.1" customHeight="1" x14ac:dyDescent="0.2">
      <c r="A25" s="4"/>
      <c r="B25" s="31"/>
      <c r="C25" s="31"/>
      <c r="D25" s="31"/>
      <c r="E25" s="31"/>
      <c r="F25" s="31"/>
      <c r="G25" s="31"/>
      <c r="H25" s="31"/>
      <c r="I25" s="31"/>
      <c r="J25" s="11"/>
      <c r="K25" s="6"/>
      <c r="L25" s="11"/>
      <c r="M25" s="11"/>
      <c r="N25" s="11"/>
    </row>
    <row r="26" spans="1:17" ht="14.1" customHeight="1" x14ac:dyDescent="0.2">
      <c r="A26" s="5" t="s">
        <v>31</v>
      </c>
      <c r="B26" s="7"/>
      <c r="C26" s="7"/>
      <c r="D26" s="7"/>
      <c r="E26" s="7"/>
      <c r="F26" s="7"/>
      <c r="G26" s="7"/>
      <c r="H26" s="7"/>
      <c r="I26" s="7"/>
      <c r="J26" s="11"/>
      <c r="K26" s="6"/>
      <c r="L26" s="11"/>
      <c r="M26" s="11"/>
      <c r="N26" s="11"/>
    </row>
    <row r="27" spans="1:17" ht="14.1" customHeight="1" x14ac:dyDescent="0.2">
      <c r="A27" s="5"/>
      <c r="B27" s="31"/>
      <c r="C27" s="31"/>
      <c r="D27" s="31"/>
      <c r="E27" s="31"/>
      <c r="F27" s="31"/>
      <c r="G27" s="31"/>
      <c r="H27" s="31"/>
      <c r="I27" s="31"/>
      <c r="J27" s="11"/>
      <c r="K27" s="6"/>
      <c r="L27" s="11"/>
      <c r="M27" s="11"/>
      <c r="N27" s="11"/>
    </row>
    <row r="28" spans="1:17" ht="14.1" customHeight="1" x14ac:dyDescent="0.2">
      <c r="A28" s="49" t="s">
        <v>55</v>
      </c>
      <c r="B28" s="49"/>
      <c r="C28" s="49"/>
      <c r="D28" s="49"/>
      <c r="E28" s="49"/>
      <c r="F28" s="49"/>
      <c r="G28" s="49"/>
      <c r="H28" s="49"/>
      <c r="I28" s="49"/>
      <c r="J28" s="49"/>
      <c r="K28" s="6"/>
      <c r="L28" s="11"/>
      <c r="M28" s="11"/>
      <c r="N28" s="11"/>
    </row>
    <row r="29" spans="1:17" ht="14.1" customHeight="1" x14ac:dyDescent="0.2">
      <c r="A29" s="8"/>
      <c r="B29" s="43" t="s">
        <v>56</v>
      </c>
      <c r="C29" s="43"/>
      <c r="D29" s="43"/>
      <c r="E29" s="43"/>
      <c r="F29" s="43"/>
      <c r="G29" s="43"/>
      <c r="H29" s="43"/>
      <c r="I29" s="43"/>
      <c r="J29" s="9"/>
      <c r="K29" s="40" t="str">
        <f>IFERROR(VLOOKUP($K$15,Blad2!$A$5:$U$40,10,),"")</f>
        <v/>
      </c>
      <c r="L29" s="40"/>
      <c r="M29" s="40"/>
      <c r="N29" s="40"/>
      <c r="O29" s="40"/>
      <c r="P29" s="40"/>
      <c r="Q29" s="40"/>
    </row>
    <row r="30" spans="1:17" ht="14.1" customHeight="1" x14ac:dyDescent="0.2">
      <c r="B30" s="41" t="s">
        <v>57</v>
      </c>
      <c r="C30" s="41"/>
      <c r="D30" s="41"/>
      <c r="E30" s="41"/>
      <c r="F30" s="41"/>
      <c r="G30" s="41"/>
      <c r="H30" s="41"/>
      <c r="I30" s="41"/>
      <c r="J30" s="11"/>
      <c r="K30" s="28"/>
      <c r="L30" s="28"/>
      <c r="M30" s="28"/>
      <c r="N30" s="28"/>
      <c r="O30" s="28"/>
      <c r="P30" s="28"/>
      <c r="Q30" s="28"/>
    </row>
    <row r="31" spans="1:17" ht="14.1" customHeight="1" x14ac:dyDescent="0.2">
      <c r="B31" s="41"/>
      <c r="C31" s="41"/>
      <c r="D31" s="41"/>
      <c r="E31" s="41"/>
      <c r="F31" s="41"/>
      <c r="G31" s="41"/>
      <c r="H31" s="41"/>
      <c r="I31" s="41"/>
      <c r="J31" s="11"/>
      <c r="K31" s="40" t="str">
        <f>IFERROR(VLOOKUP($K$15,Blad2!$A$5:$U$40,11,),"")</f>
        <v/>
      </c>
      <c r="L31" s="40"/>
      <c r="M31" s="40"/>
      <c r="N31" s="40"/>
      <c r="O31" s="40"/>
      <c r="P31" s="40"/>
      <c r="Q31" s="40"/>
    </row>
    <row r="32" spans="1:17" ht="14.1" customHeight="1" x14ac:dyDescent="0.2">
      <c r="B32" s="43" t="s">
        <v>27</v>
      </c>
      <c r="C32" s="43"/>
      <c r="D32" s="43"/>
      <c r="E32" s="43"/>
      <c r="F32" s="43"/>
      <c r="G32" s="43"/>
      <c r="H32" s="43"/>
      <c r="I32" s="43"/>
      <c r="J32" s="11"/>
      <c r="K32" s="40" t="str">
        <f>IFERROR(VLOOKUP($K$15,Blad2!$A$5:$U$40,12,),"")</f>
        <v/>
      </c>
      <c r="L32" s="40"/>
      <c r="M32" s="6" t="str">
        <f>IF(K32="","","kW")</f>
        <v/>
      </c>
      <c r="N32" s="39"/>
      <c r="O32" s="39"/>
      <c r="P32" s="39"/>
      <c r="Q32" s="39"/>
    </row>
    <row r="33" spans="2:17" ht="14.1" customHeight="1" x14ac:dyDescent="0.2">
      <c r="B33" s="43" t="s">
        <v>6</v>
      </c>
      <c r="C33" s="43"/>
      <c r="D33" s="43"/>
      <c r="E33" s="43"/>
      <c r="F33" s="43"/>
      <c r="G33" s="43"/>
      <c r="H33" s="43"/>
      <c r="I33" s="43"/>
      <c r="J33" s="11"/>
      <c r="K33" s="40" t="str">
        <f>IFERROR(VLOOKUP($K$15,Blad2!$A$5:$U$40,13,),"")</f>
        <v/>
      </c>
      <c r="L33" s="40"/>
      <c r="M33" s="6"/>
      <c r="N33" s="6"/>
      <c r="O33" s="6"/>
      <c r="P33" s="6"/>
      <c r="Q33" s="6"/>
    </row>
    <row r="34" spans="2:17" ht="14.1" customHeight="1" x14ac:dyDescent="0.2">
      <c r="B34" s="43" t="s">
        <v>34</v>
      </c>
      <c r="C34" s="43"/>
      <c r="D34" s="43"/>
      <c r="E34" s="43"/>
      <c r="F34" s="43"/>
      <c r="G34" s="43"/>
      <c r="H34" s="43"/>
      <c r="I34" s="43"/>
      <c r="J34" s="11"/>
      <c r="K34" s="45" t="str">
        <f>IFERROR(VLOOKUP($K$15,Blad2!$A$5:$U$40,14,),"")</f>
        <v/>
      </c>
      <c r="L34" s="45"/>
      <c r="M34" s="6" t="str">
        <f>IF(K34="","","kW")</f>
        <v/>
      </c>
      <c r="N34" s="6"/>
      <c r="O34" s="6"/>
      <c r="P34" s="6"/>
      <c r="Q34" s="6"/>
    </row>
    <row r="35" spans="2:17" ht="14.1" customHeight="1" x14ac:dyDescent="0.2">
      <c r="B35" s="43" t="s">
        <v>7</v>
      </c>
      <c r="C35" s="43"/>
      <c r="D35" s="43"/>
      <c r="E35" s="43"/>
      <c r="F35" s="43"/>
      <c r="G35" s="43"/>
      <c r="H35" s="43"/>
      <c r="I35" s="43"/>
      <c r="J35" s="11"/>
      <c r="K35" s="45" t="str">
        <f>IFERROR(VLOOKUP($K$15,Blad2!$A$5:$U$40,15,),"")</f>
        <v/>
      </c>
      <c r="L35" s="45"/>
      <c r="M35" s="40" t="str">
        <f>IF(K35="","","kW")</f>
        <v/>
      </c>
      <c r="N35" s="40"/>
      <c r="O35" s="40"/>
      <c r="P35" s="40"/>
      <c r="Q35" s="40"/>
    </row>
    <row r="36" spans="2:17" ht="14.1" customHeight="1" x14ac:dyDescent="0.2">
      <c r="B36" s="43" t="s">
        <v>8</v>
      </c>
      <c r="C36" s="43"/>
      <c r="D36" s="43"/>
      <c r="E36" s="43"/>
      <c r="F36" s="43"/>
      <c r="G36" s="43"/>
      <c r="H36" s="43"/>
      <c r="I36" s="43"/>
      <c r="J36" s="11"/>
      <c r="K36" s="45" t="str">
        <f>IFERROR(VLOOKUP($K$15,Blad2!$A$5:$U$40,16,),"")</f>
        <v/>
      </c>
      <c r="L36" s="45"/>
      <c r="M36" s="40" t="str">
        <f>IF(K36="","","kW")</f>
        <v/>
      </c>
      <c r="N36" s="40"/>
      <c r="O36" s="40"/>
      <c r="P36" s="40"/>
      <c r="Q36" s="40"/>
    </row>
    <row r="37" spans="2:17" ht="14.1" customHeight="1" x14ac:dyDescent="0.2">
      <c r="B37" s="43" t="s">
        <v>9</v>
      </c>
      <c r="C37" s="43"/>
      <c r="D37" s="43"/>
      <c r="E37" s="43"/>
      <c r="F37" s="43"/>
      <c r="G37" s="43"/>
      <c r="H37" s="43"/>
      <c r="I37" s="43"/>
      <c r="J37" s="11"/>
      <c r="K37" s="45" t="str">
        <f>IFERROR(VLOOKUP($K$15,Blad2!$A$5:$U$40,17,),"")</f>
        <v/>
      </c>
      <c r="L37" s="45"/>
      <c r="M37" s="40" t="str">
        <f>IF(K37="","","kW")</f>
        <v/>
      </c>
      <c r="N37" s="40"/>
      <c r="O37" s="40"/>
      <c r="P37" s="40"/>
      <c r="Q37" s="40"/>
    </row>
    <row r="38" spans="2:17" ht="14.1" customHeight="1" x14ac:dyDescent="0.2">
      <c r="B38" s="41" t="s">
        <v>10</v>
      </c>
      <c r="C38" s="41"/>
      <c r="D38" s="41"/>
      <c r="E38" s="41"/>
      <c r="F38" s="41"/>
      <c r="G38" s="41"/>
      <c r="H38" s="41"/>
      <c r="I38" s="41"/>
      <c r="J38" s="11"/>
      <c r="K38" s="40"/>
      <c r="L38" s="40"/>
      <c r="M38" s="40"/>
      <c r="N38" s="40"/>
      <c r="O38" s="40"/>
      <c r="P38" s="40"/>
      <c r="Q38" s="40"/>
    </row>
    <row r="39" spans="2:17" ht="14.1" customHeight="1" x14ac:dyDescent="0.2">
      <c r="B39" s="41"/>
      <c r="C39" s="41"/>
      <c r="D39" s="41"/>
      <c r="E39" s="41"/>
      <c r="F39" s="41"/>
      <c r="G39" s="41"/>
      <c r="H39" s="41"/>
      <c r="I39" s="41"/>
      <c r="J39" s="11"/>
      <c r="K39" s="40" t="str">
        <f>IFERROR(VLOOKUP($K$15,Blad2!$A$5:$U$40,18,),"")</f>
        <v/>
      </c>
      <c r="L39" s="40"/>
      <c r="M39" s="40"/>
      <c r="N39" s="40"/>
      <c r="O39" s="40"/>
      <c r="P39" s="40"/>
      <c r="Q39" s="40"/>
    </row>
    <row r="40" spans="2:17" ht="14.1" customHeight="1" x14ac:dyDescent="0.2">
      <c r="B40" s="41" t="s">
        <v>59</v>
      </c>
      <c r="C40" s="41"/>
      <c r="D40" s="41"/>
      <c r="E40" s="41"/>
      <c r="F40" s="41"/>
      <c r="G40" s="41"/>
      <c r="H40" s="41"/>
      <c r="I40" s="41"/>
      <c r="J40" s="11"/>
      <c r="K40" s="40" t="str">
        <f>IFERROR(VLOOKUP($K$15,Blad2!$A$5:$U$40,19,),"")</f>
        <v/>
      </c>
      <c r="L40" s="40"/>
      <c r="M40" s="40"/>
      <c r="N40" s="40"/>
      <c r="O40" s="40"/>
      <c r="P40" s="40"/>
      <c r="Q40" s="40"/>
    </row>
    <row r="41" spans="2:17" ht="14.1" customHeight="1" x14ac:dyDescent="0.2">
      <c r="B41" s="41" t="s">
        <v>35</v>
      </c>
      <c r="C41" s="41"/>
      <c r="D41" s="41"/>
      <c r="E41" s="41"/>
      <c r="F41" s="41"/>
      <c r="G41" s="41"/>
      <c r="H41" s="41"/>
      <c r="I41" s="41"/>
      <c r="J41" s="41"/>
      <c r="K41" s="40" t="str">
        <f>IFERROR(VLOOKUP($K$15,Blad2!$A$5:$U$40,20,),"")</f>
        <v/>
      </c>
      <c r="L41" s="40"/>
      <c r="M41" s="40"/>
      <c r="N41" s="40"/>
      <c r="O41" s="40"/>
      <c r="P41" s="40"/>
      <c r="Q41" s="40"/>
    </row>
    <row r="42" spans="2:17" ht="14.1" customHeight="1" x14ac:dyDescent="0.2">
      <c r="B42" s="43" t="s">
        <v>58</v>
      </c>
      <c r="C42" s="43"/>
      <c r="D42" s="43"/>
      <c r="E42" s="43"/>
      <c r="F42" s="43"/>
      <c r="G42" s="43"/>
      <c r="H42" s="43"/>
      <c r="I42" s="43"/>
      <c r="J42" s="29"/>
      <c r="K42" s="44" t="str">
        <f>IFERROR(VLOOKUP($K$15,Blad2!$A$5:$U$40,21,),"")</f>
        <v/>
      </c>
      <c r="L42" s="44"/>
      <c r="M42" s="44"/>
      <c r="N42" s="44"/>
      <c r="O42" s="44"/>
      <c r="P42" s="44"/>
      <c r="Q42" s="44"/>
    </row>
    <row r="43" spans="2:17" ht="14.1" customHeight="1" x14ac:dyDescent="0.2">
      <c r="B43" s="30"/>
      <c r="C43" s="30"/>
      <c r="D43" s="30"/>
      <c r="E43" s="30"/>
      <c r="F43" s="30"/>
      <c r="G43" s="30"/>
      <c r="H43" s="30"/>
      <c r="I43" s="30"/>
      <c r="J43" s="29"/>
      <c r="K43" s="6"/>
      <c r="L43" s="6"/>
      <c r="M43" s="6"/>
      <c r="N43" s="6"/>
      <c r="O43" s="6"/>
      <c r="P43" s="6"/>
      <c r="Q43" s="6"/>
    </row>
    <row r="44" spans="2:17" ht="14.1" customHeight="1" x14ac:dyDescent="0.2">
      <c r="B44" s="30"/>
      <c r="C44" s="30"/>
      <c r="D44" s="30"/>
      <c r="E44" s="30"/>
      <c r="F44" s="30"/>
      <c r="G44" s="30"/>
      <c r="H44" s="30"/>
      <c r="I44" s="30"/>
      <c r="J44" s="29"/>
      <c r="K44" s="6"/>
      <c r="L44" s="6"/>
      <c r="M44" s="6"/>
      <c r="N44" s="6"/>
      <c r="O44" s="6"/>
      <c r="P44" s="6"/>
      <c r="Q44" s="6"/>
    </row>
    <row r="45" spans="2:17" ht="14.1" customHeight="1" x14ac:dyDescent="0.2">
      <c r="J45" s="11"/>
      <c r="K45" s="40"/>
      <c r="L45" s="40"/>
      <c r="M45" s="40"/>
      <c r="N45" s="40"/>
      <c r="O45" s="40"/>
      <c r="P45" s="40"/>
      <c r="Q45" s="40"/>
    </row>
    <row r="46" spans="2:17" hidden="1" x14ac:dyDescent="0.2"/>
    <row r="47" spans="2:17" hidden="1" x14ac:dyDescent="0.2"/>
    <row r="48" spans="2:17"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sheetData>
  <sheetProtection password="95D2" sheet="1" objects="1" scenarios="1"/>
  <mergeCells count="51">
    <mergeCell ref="K18:Q18"/>
    <mergeCell ref="B38:I39"/>
    <mergeCell ref="B29:I29"/>
    <mergeCell ref="B34:I34"/>
    <mergeCell ref="M37:Q37"/>
    <mergeCell ref="K36:L36"/>
    <mergeCell ref="K37:L37"/>
    <mergeCell ref="M36:Q36"/>
    <mergeCell ref="M35:Q35"/>
    <mergeCell ref="K33:L33"/>
    <mergeCell ref="A23:M23"/>
    <mergeCell ref="B24:I24"/>
    <mergeCell ref="A28:J28"/>
    <mergeCell ref="B30:I31"/>
    <mergeCell ref="K24:Q24"/>
    <mergeCell ref="K29:Q29"/>
    <mergeCell ref="A9:Q11"/>
    <mergeCell ref="K15:Q15"/>
    <mergeCell ref="A12:P12"/>
    <mergeCell ref="K17:Q17"/>
    <mergeCell ref="K21:Q21"/>
    <mergeCell ref="K19:Q19"/>
    <mergeCell ref="K14:Q14"/>
    <mergeCell ref="K16:Q16"/>
    <mergeCell ref="K20:Q20"/>
    <mergeCell ref="B14:I14"/>
    <mergeCell ref="B15:I15"/>
    <mergeCell ref="B16:I16"/>
    <mergeCell ref="B17:I17"/>
    <mergeCell ref="B18:I18"/>
    <mergeCell ref="B19:I19"/>
    <mergeCell ref="B21:I21"/>
    <mergeCell ref="K45:L45"/>
    <mergeCell ref="M45:Q45"/>
    <mergeCell ref="K34:L34"/>
    <mergeCell ref="K35:L35"/>
    <mergeCell ref="B37:I37"/>
    <mergeCell ref="B36:I36"/>
    <mergeCell ref="K38:Q38"/>
    <mergeCell ref="K42:Q42"/>
    <mergeCell ref="K31:Q31"/>
    <mergeCell ref="B42:I42"/>
    <mergeCell ref="B35:I35"/>
    <mergeCell ref="B33:I33"/>
    <mergeCell ref="B41:J41"/>
    <mergeCell ref="B32:I32"/>
    <mergeCell ref="B40:I40"/>
    <mergeCell ref="K40:Q40"/>
    <mergeCell ref="K39:Q39"/>
    <mergeCell ref="K41:Q41"/>
    <mergeCell ref="K32:L32"/>
  </mergeCells>
  <conditionalFormatting sqref="K15">
    <cfRule type="cellIs" dxfId="31" priority="73" operator="equal">
      <formula>""</formula>
    </cfRule>
    <cfRule type="cellIs" dxfId="30" priority="75" operator="equal">
      <formula>"Selecteer hier uw warmtepomp"</formula>
    </cfRule>
  </conditionalFormatting>
  <conditionalFormatting sqref="K45 K30 M30 K43:Q44">
    <cfRule type="cellIs" dxfId="29" priority="71" operator="equal">
      <formula>"Niet van toepassing"</formula>
    </cfRule>
  </conditionalFormatting>
  <conditionalFormatting sqref="R15:Y15">
    <cfRule type="cellIs" dxfId="28" priority="70" operator="equal">
      <formula>"Niet van toepassing"</formula>
    </cfRule>
  </conditionalFormatting>
  <conditionalFormatting sqref="Q1:Q8">
    <cfRule type="cellIs" dxfId="27" priority="69" operator="equal">
      <formula>"Niet van toepassing"</formula>
    </cfRule>
  </conditionalFormatting>
  <conditionalFormatting sqref="M45">
    <cfRule type="cellIs" dxfId="26" priority="66" operator="equal">
      <formula>"Niet van toepassing"</formula>
    </cfRule>
  </conditionalFormatting>
  <conditionalFormatting sqref="M36">
    <cfRule type="cellIs" dxfId="25" priority="33" operator="equal">
      <formula>"Niet van toepassing"</formula>
    </cfRule>
  </conditionalFormatting>
  <conditionalFormatting sqref="K18:Q18">
    <cfRule type="cellIs" dxfId="24" priority="22" operator="equal">
      <formula>"Niet van toepassing"</formula>
    </cfRule>
  </conditionalFormatting>
  <conditionalFormatting sqref="M35">
    <cfRule type="cellIs" dxfId="23" priority="32" operator="equal">
      <formula>"Niet van toepassing"</formula>
    </cfRule>
  </conditionalFormatting>
  <conditionalFormatting sqref="M34">
    <cfRule type="cellIs" dxfId="22" priority="31" operator="equal">
      <formula>"Niet van toepassing"</formula>
    </cfRule>
  </conditionalFormatting>
  <conditionalFormatting sqref="K16:Q16">
    <cfRule type="cellIs" dxfId="21" priority="24" operator="equal">
      <formula>"Niet van toepassing"</formula>
    </cfRule>
  </conditionalFormatting>
  <conditionalFormatting sqref="K17:Q17">
    <cfRule type="cellIs" dxfId="20" priority="23" operator="equal">
      <formula>"Niet van toepassing"</formula>
    </cfRule>
  </conditionalFormatting>
  <conditionalFormatting sqref="K19:Q19">
    <cfRule type="cellIs" dxfId="19" priority="21" operator="equal">
      <formula>"Niet van toepassing"</formula>
    </cfRule>
  </conditionalFormatting>
  <conditionalFormatting sqref="K31:Q31">
    <cfRule type="cellIs" dxfId="18" priority="14" operator="equal">
      <formula>"Niet van toepassing"</formula>
    </cfRule>
  </conditionalFormatting>
  <conditionalFormatting sqref="K21:Q21">
    <cfRule type="cellIs" dxfId="17" priority="19" operator="equal">
      <formula>"Niet van toepassing"</formula>
    </cfRule>
  </conditionalFormatting>
  <conditionalFormatting sqref="K32 N32:Q32">
    <cfRule type="cellIs" dxfId="16" priority="13" operator="equal">
      <formula>"Niet van toepassing"</formula>
    </cfRule>
  </conditionalFormatting>
  <conditionalFormatting sqref="K29:Q29">
    <cfRule type="cellIs" dxfId="15" priority="16" operator="equal">
      <formula>"Niet van toepassing"</formula>
    </cfRule>
  </conditionalFormatting>
  <conditionalFormatting sqref="K33 Q33">
    <cfRule type="cellIs" dxfId="14" priority="11" operator="equal">
      <formula>"Niet van toepassing"</formula>
    </cfRule>
  </conditionalFormatting>
  <conditionalFormatting sqref="M37">
    <cfRule type="cellIs" dxfId="13" priority="29" operator="equal">
      <formula>"Niet van toepassing"</formula>
    </cfRule>
  </conditionalFormatting>
  <conditionalFormatting sqref="K34">
    <cfRule type="cellIs" dxfId="12" priority="5" operator="equal">
      <formula>"Niet van toepassing"</formula>
    </cfRule>
  </conditionalFormatting>
  <conditionalFormatting sqref="K35:K37">
    <cfRule type="cellIs" dxfId="11" priority="4" operator="equal">
      <formula>"Niet van toepassing"</formula>
    </cfRule>
  </conditionalFormatting>
  <conditionalFormatting sqref="K40:Q40">
    <cfRule type="cellIs" dxfId="10" priority="3" operator="equal">
      <formula>"Niet van toepassing"</formula>
    </cfRule>
  </conditionalFormatting>
  <conditionalFormatting sqref="K14:Q14">
    <cfRule type="cellIs" dxfId="9" priority="25" operator="equal">
      <formula>"Niet van toepassing"</formula>
    </cfRule>
  </conditionalFormatting>
  <conditionalFormatting sqref="K20:Q20">
    <cfRule type="cellIs" dxfId="8" priority="20" operator="equal">
      <formula>"Niet van toepassing"</formula>
    </cfRule>
  </conditionalFormatting>
  <conditionalFormatting sqref="K24:Q24">
    <cfRule type="cellIs" dxfId="7" priority="18" operator="equal">
      <formula>"Niet van toepassing"</formula>
    </cfRule>
  </conditionalFormatting>
  <conditionalFormatting sqref="K38:Q38">
    <cfRule type="cellIs" dxfId="6" priority="10" operator="equal">
      <formula>"Niet van toepassing"</formula>
    </cfRule>
  </conditionalFormatting>
  <conditionalFormatting sqref="K39:Q39">
    <cfRule type="cellIs" dxfId="5" priority="9" operator="equal">
      <formula>"Niet van toepassing"</formula>
    </cfRule>
  </conditionalFormatting>
  <conditionalFormatting sqref="K41:Q41">
    <cfRule type="cellIs" dxfId="4" priority="8" operator="equal">
      <formula>"Niet van toepassing"</formula>
    </cfRule>
  </conditionalFormatting>
  <conditionalFormatting sqref="K42:Q42">
    <cfRule type="cellIs" dxfId="3" priority="7" operator="equal">
      <formula>"Niet van toepassing"</formula>
    </cfRule>
  </conditionalFormatting>
  <conditionalFormatting sqref="M32">
    <cfRule type="cellIs" dxfId="2" priority="1" operator="equal">
      <formula>"Niet van toepassing"</formula>
    </cfRule>
  </conditionalFormatting>
  <pageMargins left="0.7" right="0.7" top="0.75" bottom="0.75" header="0.3" footer="0.3"/>
  <pageSetup paperSize="9" scale="90" orientation="portrait" r:id="rId1"/>
  <headerFooter alignWithMargins="0">
    <oddFooter>&amp;L&amp;7Bosch Thermotechnology nv/sa
Zandvoortstraat 47
2800 Mechelen&amp;R&amp;7Pagina &amp;P van &amp;N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2" operator="equal" id="{5A8F96A2-4FE1-4BCD-BF09-9E8B466937F0}">
            <xm:f>Blad2!$A$4</xm:f>
            <x14:dxf>
              <font>
                <b/>
                <i val="0"/>
              </font>
              <fill>
                <patternFill>
                  <bgColor rgb="FFFFFF00"/>
                </patternFill>
              </fill>
            </x14:dxf>
          </x14:cfRule>
          <xm:sqref>K15:Q15</xm:sqref>
        </x14:conditionalFormatting>
      </x14:conditionalFormattings>
    </ext>
    <ext xmlns:x14="http://schemas.microsoft.com/office/spreadsheetml/2009/9/main" uri="{CCE6A557-97BC-4b89-ADB6-D9C93CAAB3DF}">
      <x14:dataValidations xmlns:xm="http://schemas.microsoft.com/office/excel/2006/main" count="1">
        <x14:dataValidation type="list" errorStyle="warning" allowBlank="1" showErrorMessage="1" errorTitle="Foute ingave" error="Gelieve een warmtepomp uit de lijst te selecteren" prompt="Gelieve een wa" xr:uid="{00000000-0002-0000-0200-000000000000}">
          <x14:formula1>
            <xm:f>Blad2!$A$4:$A$14</xm:f>
          </x14:formula1>
          <xm:sqref>K15:Q15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dimension ref="A1:Y90"/>
  <sheetViews>
    <sheetView zoomScale="85" zoomScaleNormal="85" workbookViewId="0">
      <pane xSplit="2" ySplit="3" topLeftCell="J4" activePane="bottomRight" state="frozen"/>
      <selection pane="topRight" activeCell="B1" sqref="B1"/>
      <selection pane="bottomLeft" activeCell="A5" sqref="A5"/>
      <selection pane="bottomRight" activeCell="J38" sqref="J38"/>
    </sheetView>
  </sheetViews>
  <sheetFormatPr defaultRowHeight="12.75" x14ac:dyDescent="0.2"/>
  <cols>
    <col min="1" max="1" width="36.28515625" style="16" customWidth="1"/>
    <col min="2" max="2" width="8.28515625" style="16" customWidth="1"/>
    <col min="3" max="3" width="15" style="16" customWidth="1"/>
    <col min="4" max="4" width="22.85546875" style="16" customWidth="1"/>
    <col min="5" max="5" width="32.42578125" style="16" customWidth="1"/>
    <col min="6" max="8" width="28.28515625" style="16" customWidth="1"/>
    <col min="9" max="9" width="32.42578125" style="16" customWidth="1"/>
    <col min="10" max="10" width="32.5703125" style="16" customWidth="1"/>
    <col min="11" max="11" width="24.140625" style="16" customWidth="1"/>
    <col min="12" max="12" width="27.85546875" style="16" customWidth="1"/>
    <col min="13" max="13" width="27.5703125" style="16" bestFit="1" customWidth="1"/>
    <col min="14" max="14" width="10" style="16" bestFit="1" customWidth="1"/>
    <col min="15" max="15" width="9.28515625" style="16" bestFit="1" customWidth="1"/>
    <col min="16" max="16" width="9.42578125" style="16" bestFit="1" customWidth="1"/>
    <col min="17" max="17" width="9.28515625" style="16" bestFit="1" customWidth="1"/>
    <col min="18" max="18" width="27.7109375" style="16" bestFit="1" customWidth="1"/>
    <col min="19" max="19" width="29.85546875" style="16" bestFit="1" customWidth="1"/>
    <col min="20" max="20" width="31.7109375" style="16" bestFit="1" customWidth="1"/>
    <col min="21" max="21" width="5.7109375" style="16" bestFit="1" customWidth="1"/>
    <col min="22" max="16384" width="9.140625" style="16"/>
  </cols>
  <sheetData>
    <row r="1" spans="1:25" ht="15" x14ac:dyDescent="0.25">
      <c r="A1" s="13"/>
      <c r="B1" s="13" t="s">
        <v>13</v>
      </c>
      <c r="C1" s="14"/>
      <c r="D1" s="14"/>
      <c r="E1" s="14"/>
      <c r="F1" s="14"/>
      <c r="G1" s="14"/>
      <c r="H1" s="14"/>
      <c r="I1" s="14"/>
      <c r="J1" s="14"/>
      <c r="K1" s="15"/>
      <c r="L1" s="15"/>
      <c r="M1" s="15"/>
    </row>
    <row r="2" spans="1:25" s="18" customFormat="1" ht="15" x14ac:dyDescent="0.25">
      <c r="A2" s="17">
        <v>1</v>
      </c>
      <c r="B2" s="17">
        <v>2</v>
      </c>
      <c r="C2" s="18">
        <v>3</v>
      </c>
      <c r="D2" s="17">
        <v>4</v>
      </c>
      <c r="E2" s="17">
        <v>5</v>
      </c>
      <c r="F2" s="17">
        <v>6</v>
      </c>
      <c r="G2" s="17">
        <v>7</v>
      </c>
      <c r="H2" s="17">
        <v>8</v>
      </c>
      <c r="I2" s="18">
        <v>9</v>
      </c>
      <c r="J2" s="17">
        <v>10</v>
      </c>
      <c r="K2" s="18">
        <v>11</v>
      </c>
      <c r="L2" s="17">
        <v>12</v>
      </c>
      <c r="M2" s="17">
        <v>13</v>
      </c>
      <c r="N2" s="18">
        <v>14</v>
      </c>
      <c r="O2" s="17">
        <v>15</v>
      </c>
      <c r="P2" s="18">
        <v>16</v>
      </c>
      <c r="Q2" s="17">
        <v>17</v>
      </c>
      <c r="R2" s="17">
        <v>18</v>
      </c>
      <c r="S2" s="17">
        <v>19</v>
      </c>
      <c r="T2" s="18">
        <v>20</v>
      </c>
      <c r="U2" s="17">
        <v>21</v>
      </c>
    </row>
    <row r="3" spans="1:25" ht="30" x14ac:dyDescent="0.25">
      <c r="A3" s="19" t="s">
        <v>15</v>
      </c>
      <c r="B3" s="19" t="s">
        <v>14</v>
      </c>
      <c r="C3" s="19" t="s">
        <v>16</v>
      </c>
      <c r="D3" s="19" t="s">
        <v>24</v>
      </c>
      <c r="E3" s="19" t="s">
        <v>17</v>
      </c>
      <c r="F3" s="20" t="s">
        <v>25</v>
      </c>
      <c r="G3" s="20" t="s">
        <v>39</v>
      </c>
      <c r="H3" s="20" t="s">
        <v>23</v>
      </c>
      <c r="I3" s="19" t="s">
        <v>42</v>
      </c>
      <c r="J3" s="19" t="s">
        <v>33</v>
      </c>
      <c r="K3" s="25" t="s">
        <v>46</v>
      </c>
      <c r="L3" s="22" t="s">
        <v>47</v>
      </c>
      <c r="M3" s="22" t="s">
        <v>48</v>
      </c>
      <c r="N3" s="19" t="s">
        <v>18</v>
      </c>
      <c r="O3" s="19" t="s">
        <v>19</v>
      </c>
      <c r="P3" s="19" t="s">
        <v>20</v>
      </c>
      <c r="Q3" s="19" t="s">
        <v>21</v>
      </c>
      <c r="R3" s="20" t="s">
        <v>32</v>
      </c>
      <c r="S3" s="20" t="s">
        <v>49</v>
      </c>
      <c r="T3" s="15" t="s">
        <v>36</v>
      </c>
      <c r="U3" s="19" t="s">
        <v>50</v>
      </c>
    </row>
    <row r="4" spans="1:25" ht="15" x14ac:dyDescent="0.25">
      <c r="A4" s="19" t="s">
        <v>41</v>
      </c>
      <c r="C4" s="19"/>
      <c r="D4" s="19"/>
      <c r="E4" s="19"/>
      <c r="F4" s="19"/>
      <c r="G4" s="19"/>
      <c r="H4" s="19"/>
      <c r="I4" s="19"/>
      <c r="J4" s="19"/>
      <c r="K4" s="19"/>
      <c r="L4" s="19"/>
      <c r="M4" s="24"/>
      <c r="N4" s="19"/>
      <c r="O4" s="19"/>
      <c r="P4" s="19"/>
      <c r="Q4" s="19"/>
      <c r="R4" s="19"/>
      <c r="S4" s="19"/>
      <c r="T4" s="19"/>
      <c r="U4" s="19"/>
    </row>
    <row r="5" spans="1:25" ht="15" customHeight="1" x14ac:dyDescent="0.2">
      <c r="A5" s="16" t="str">
        <f>Blad1!A5</f>
        <v>CL3000i 26 E</v>
      </c>
      <c r="B5" s="16" t="s">
        <v>26</v>
      </c>
      <c r="C5" s="16" t="s">
        <v>22</v>
      </c>
      <c r="D5" s="16" t="s">
        <v>2</v>
      </c>
      <c r="E5" s="16" t="s">
        <v>5</v>
      </c>
      <c r="F5" s="16" t="s">
        <v>43</v>
      </c>
      <c r="G5" s="16" t="s">
        <v>3</v>
      </c>
      <c r="H5" s="16" t="s">
        <v>3</v>
      </c>
      <c r="I5" s="16" t="s">
        <v>44</v>
      </c>
      <c r="J5" s="16" t="str">
        <f>Blad1!J5</f>
        <v>≤ 12 kW</v>
      </c>
      <c r="K5" s="16" t="str">
        <f>Blad1!K5</f>
        <v>NA</v>
      </c>
      <c r="L5" s="35">
        <f>Blad1!L5</f>
        <v>2.5</v>
      </c>
      <c r="M5" s="16" t="s">
        <v>3</v>
      </c>
      <c r="N5" s="26">
        <f>Blad1!N5</f>
        <v>0</v>
      </c>
      <c r="O5" s="26">
        <f>Blad1!O5</f>
        <v>0</v>
      </c>
      <c r="P5" s="26">
        <f>Blad1!P5</f>
        <v>0</v>
      </c>
      <c r="Q5" s="26">
        <f>Blad1!Q5</f>
        <v>0</v>
      </c>
      <c r="R5" s="21" t="s">
        <v>11</v>
      </c>
      <c r="S5" s="16" t="s">
        <v>3</v>
      </c>
      <c r="T5" s="16" t="s">
        <v>37</v>
      </c>
      <c r="U5" s="35">
        <f>Blad1!U5</f>
        <v>4.0999999999999996</v>
      </c>
      <c r="V5" s="23"/>
      <c r="W5" s="23"/>
      <c r="X5" s="23"/>
      <c r="Y5" s="23"/>
    </row>
    <row r="6" spans="1:25" x14ac:dyDescent="0.2">
      <c r="A6" s="16" t="str">
        <f>Blad1!A6</f>
        <v>CL3000i 35 E</v>
      </c>
      <c r="B6" s="16" t="s">
        <v>26</v>
      </c>
      <c r="C6" s="16" t="s">
        <v>22</v>
      </c>
      <c r="D6" s="16" t="s">
        <v>2</v>
      </c>
      <c r="E6" s="16" t="s">
        <v>5</v>
      </c>
      <c r="F6" s="16" t="s">
        <v>43</v>
      </c>
      <c r="G6" s="16" t="s">
        <v>3</v>
      </c>
      <c r="H6" s="16" t="s">
        <v>3</v>
      </c>
      <c r="I6" s="16" t="s">
        <v>44</v>
      </c>
      <c r="J6" s="16" t="str">
        <f>Blad1!J6</f>
        <v>≤ 12 kW</v>
      </c>
      <c r="K6" s="16" t="str">
        <f>Blad1!K6</f>
        <v>NA</v>
      </c>
      <c r="L6" s="35">
        <f>Blad1!L6</f>
        <v>2.5</v>
      </c>
      <c r="M6" s="16" t="s">
        <v>3</v>
      </c>
      <c r="N6" s="26">
        <f>Blad1!N6</f>
        <v>0</v>
      </c>
      <c r="O6" s="26">
        <f>Blad1!O6</f>
        <v>0</v>
      </c>
      <c r="P6" s="26">
        <f>Blad1!P6</f>
        <v>0</v>
      </c>
      <c r="Q6" s="26">
        <f>Blad1!Q6</f>
        <v>0</v>
      </c>
      <c r="R6" s="21" t="s">
        <v>11</v>
      </c>
      <c r="S6" s="16" t="s">
        <v>3</v>
      </c>
      <c r="T6" s="16" t="s">
        <v>37</v>
      </c>
      <c r="U6" s="35">
        <f>Blad1!U6</f>
        <v>4.2</v>
      </c>
    </row>
    <row r="7" spans="1:25" x14ac:dyDescent="0.2">
      <c r="A7" s="16" t="str">
        <f>Blad1!A7</f>
        <v>CL3000i 53 E</v>
      </c>
      <c r="B7" s="16" t="s">
        <v>26</v>
      </c>
      <c r="C7" s="16" t="s">
        <v>22</v>
      </c>
      <c r="D7" s="16" t="s">
        <v>2</v>
      </c>
      <c r="E7" s="16" t="s">
        <v>5</v>
      </c>
      <c r="F7" s="16" t="s">
        <v>43</v>
      </c>
      <c r="G7" s="16" t="s">
        <v>3</v>
      </c>
      <c r="H7" s="16" t="s">
        <v>3</v>
      </c>
      <c r="I7" s="16" t="s">
        <v>44</v>
      </c>
      <c r="J7" s="16" t="str">
        <f>Blad1!J7</f>
        <v>≤ 12 kW</v>
      </c>
      <c r="K7" s="16" t="str">
        <f>Blad1!K7</f>
        <v>NA</v>
      </c>
      <c r="L7" s="35">
        <f>Blad1!L7</f>
        <v>4.2</v>
      </c>
      <c r="M7" s="16" t="s">
        <v>3</v>
      </c>
      <c r="N7" s="26">
        <f>Blad1!N7</f>
        <v>0</v>
      </c>
      <c r="O7" s="26">
        <f>Blad1!O7</f>
        <v>0</v>
      </c>
      <c r="P7" s="26">
        <f>Blad1!P7</f>
        <v>0</v>
      </c>
      <c r="Q7" s="26">
        <f>Blad1!Q7</f>
        <v>0</v>
      </c>
      <c r="R7" s="21" t="s">
        <v>11</v>
      </c>
      <c r="S7" s="16" t="s">
        <v>3</v>
      </c>
      <c r="T7" s="16" t="s">
        <v>37</v>
      </c>
      <c r="U7" s="35">
        <f>Blad1!U7</f>
        <v>4</v>
      </c>
    </row>
    <row r="8" spans="1:25" x14ac:dyDescent="0.2">
      <c r="A8" s="16" t="str">
        <f>Blad1!A8</f>
        <v>CL3000i 70 E</v>
      </c>
      <c r="B8" s="16" t="s">
        <v>26</v>
      </c>
      <c r="C8" s="16" t="s">
        <v>22</v>
      </c>
      <c r="D8" s="16" t="s">
        <v>2</v>
      </c>
      <c r="E8" s="16" t="s">
        <v>5</v>
      </c>
      <c r="F8" s="16" t="s">
        <v>43</v>
      </c>
      <c r="G8" s="16" t="s">
        <v>3</v>
      </c>
      <c r="H8" s="16" t="s">
        <v>3</v>
      </c>
      <c r="I8" s="16" t="s">
        <v>44</v>
      </c>
      <c r="J8" s="16" t="str">
        <f>Blad1!J8</f>
        <v>≤ 12 kW</v>
      </c>
      <c r="K8" s="16" t="str">
        <f>Blad1!K8</f>
        <v>NA</v>
      </c>
      <c r="L8" s="35">
        <f>Blad1!L8</f>
        <v>4.9000000000000004</v>
      </c>
      <c r="M8" s="16" t="s">
        <v>3</v>
      </c>
      <c r="N8" s="26">
        <f>Blad1!N8</f>
        <v>0</v>
      </c>
      <c r="O8" s="26">
        <f>Blad1!O8</f>
        <v>0</v>
      </c>
      <c r="P8" s="26">
        <f>Blad1!P8</f>
        <v>0</v>
      </c>
      <c r="Q8" s="26">
        <f>Blad1!Q8</f>
        <v>0</v>
      </c>
      <c r="R8" s="21" t="s">
        <v>11</v>
      </c>
      <c r="S8" s="16" t="s">
        <v>3</v>
      </c>
      <c r="T8" s="16" t="s">
        <v>37</v>
      </c>
      <c r="U8" s="35">
        <f>Blad1!U8</f>
        <v>4</v>
      </c>
    </row>
    <row r="9" spans="1:25" x14ac:dyDescent="0.2">
      <c r="A9" s="16" t="str">
        <f>Blad1!A9</f>
        <v>CL5000i 26 E</v>
      </c>
      <c r="B9" s="16" t="s">
        <v>26</v>
      </c>
      <c r="C9" s="16" t="s">
        <v>22</v>
      </c>
      <c r="D9" s="16" t="s">
        <v>2</v>
      </c>
      <c r="E9" s="16" t="s">
        <v>5</v>
      </c>
      <c r="F9" s="16" t="s">
        <v>43</v>
      </c>
      <c r="G9" s="16" t="s">
        <v>3</v>
      </c>
      <c r="H9" s="16" t="s">
        <v>3</v>
      </c>
      <c r="I9" s="16" t="s">
        <v>44</v>
      </c>
      <c r="J9" s="16" t="str">
        <f>Blad1!J9</f>
        <v>≤ 12 kW</v>
      </c>
      <c r="K9" s="16" t="str">
        <f>Blad1!K9</f>
        <v>NA</v>
      </c>
      <c r="L9" s="35">
        <f>Blad1!L9</f>
        <v>2.6</v>
      </c>
      <c r="M9" s="16" t="s">
        <v>3</v>
      </c>
      <c r="N9" s="26">
        <f>Blad1!N9</f>
        <v>0</v>
      </c>
      <c r="O9" s="26">
        <f>Blad1!O9</f>
        <v>0</v>
      </c>
      <c r="P9" s="26">
        <f>Blad1!P9</f>
        <v>0</v>
      </c>
      <c r="Q9" s="26">
        <f>Blad1!Q9</f>
        <v>0</v>
      </c>
      <c r="R9" s="21" t="s">
        <v>11</v>
      </c>
      <c r="S9" s="16" t="s">
        <v>3</v>
      </c>
      <c r="T9" s="16" t="s">
        <v>37</v>
      </c>
      <c r="U9" s="35">
        <f>Blad1!U9</f>
        <v>4.2</v>
      </c>
    </row>
    <row r="10" spans="1:25" x14ac:dyDescent="0.2">
      <c r="A10" s="16" t="str">
        <f>Blad1!A10</f>
        <v>CL5000i 35 E</v>
      </c>
      <c r="B10" s="16" t="s">
        <v>26</v>
      </c>
      <c r="C10" s="16" t="s">
        <v>22</v>
      </c>
      <c r="D10" s="16" t="s">
        <v>2</v>
      </c>
      <c r="E10" s="16" t="s">
        <v>5</v>
      </c>
      <c r="F10" s="16" t="s">
        <v>43</v>
      </c>
      <c r="G10" s="16" t="s">
        <v>3</v>
      </c>
      <c r="H10" s="16" t="s">
        <v>3</v>
      </c>
      <c r="I10" s="16" t="s">
        <v>44</v>
      </c>
      <c r="J10" s="16" t="str">
        <f>Blad1!J10</f>
        <v>≤ 12 kW</v>
      </c>
      <c r="K10" s="16" t="str">
        <f>Blad1!K10</f>
        <v>NA</v>
      </c>
      <c r="L10" s="35">
        <f>Blad1!L10</f>
        <v>2.6</v>
      </c>
      <c r="M10" s="16" t="s">
        <v>3</v>
      </c>
      <c r="N10" s="26">
        <f>Blad1!N10</f>
        <v>0</v>
      </c>
      <c r="O10" s="26">
        <f>Blad1!O10</f>
        <v>0</v>
      </c>
      <c r="P10" s="26">
        <f>Blad1!P10</f>
        <v>0</v>
      </c>
      <c r="Q10" s="26">
        <f>Blad1!Q10</f>
        <v>0</v>
      </c>
      <c r="R10" s="21" t="s">
        <v>11</v>
      </c>
      <c r="S10" s="16" t="s">
        <v>3</v>
      </c>
      <c r="T10" s="16" t="s">
        <v>37</v>
      </c>
      <c r="U10" s="35">
        <f>Blad1!U10</f>
        <v>4.3</v>
      </c>
    </row>
    <row r="11" spans="1:25" x14ac:dyDescent="0.2">
      <c r="A11" s="16" t="str">
        <f>Blad1!A11</f>
        <v>CL5000MS 18 OUE</v>
      </c>
      <c r="B11" s="16" t="s">
        <v>26</v>
      </c>
      <c r="C11" s="16" t="s">
        <v>22</v>
      </c>
      <c r="D11" s="16" t="s">
        <v>2</v>
      </c>
      <c r="E11" s="16" t="s">
        <v>5</v>
      </c>
      <c r="F11" s="16" t="s">
        <v>43</v>
      </c>
      <c r="G11" s="16" t="s">
        <v>3</v>
      </c>
      <c r="H11" s="16" t="s">
        <v>3</v>
      </c>
      <c r="I11" s="16" t="s">
        <v>44</v>
      </c>
      <c r="J11" s="16" t="str">
        <f>Blad1!J11</f>
        <v>≤ 12 kW</v>
      </c>
      <c r="K11" s="16" t="str">
        <f>Blad1!K11</f>
        <v>multi-split</v>
      </c>
      <c r="L11" s="35">
        <f>Blad1!L11</f>
        <v>4.8</v>
      </c>
      <c r="M11" s="16" t="s">
        <v>3</v>
      </c>
      <c r="N11" s="26">
        <f>Blad1!N11</f>
        <v>0</v>
      </c>
      <c r="O11" s="26">
        <f>Blad1!O11</f>
        <v>0</v>
      </c>
      <c r="P11" s="26">
        <f>Blad1!P11</f>
        <v>0.1</v>
      </c>
      <c r="Q11" s="26">
        <f>Blad1!Q11</f>
        <v>0</v>
      </c>
      <c r="R11" s="21" t="s">
        <v>11</v>
      </c>
      <c r="S11" s="16" t="s">
        <v>3</v>
      </c>
      <c r="T11" s="16" t="s">
        <v>37</v>
      </c>
      <c r="U11" s="35">
        <f>Blad1!U11</f>
        <v>3.8</v>
      </c>
    </row>
    <row r="12" spans="1:25" x14ac:dyDescent="0.2">
      <c r="A12" s="16" t="str">
        <f>Blad1!A12</f>
        <v>CL5000MS 27 OUE</v>
      </c>
      <c r="B12" s="16" t="s">
        <v>26</v>
      </c>
      <c r="C12" s="16" t="s">
        <v>22</v>
      </c>
      <c r="D12" s="16" t="s">
        <v>2</v>
      </c>
      <c r="E12" s="16" t="s">
        <v>5</v>
      </c>
      <c r="F12" s="16" t="s">
        <v>43</v>
      </c>
      <c r="G12" s="16" t="s">
        <v>3</v>
      </c>
      <c r="H12" s="16" t="s">
        <v>3</v>
      </c>
      <c r="I12" s="16" t="s">
        <v>44</v>
      </c>
      <c r="J12" s="16" t="str">
        <f>Blad1!J12</f>
        <v>≤ 12 kW</v>
      </c>
      <c r="K12" s="16" t="str">
        <f>Blad1!K12</f>
        <v>multi-split</v>
      </c>
      <c r="L12" s="35">
        <f>Blad1!L12</f>
        <v>5.6</v>
      </c>
      <c r="M12" s="16" t="s">
        <v>3</v>
      </c>
      <c r="N12" s="26">
        <f>Blad1!N12</f>
        <v>0</v>
      </c>
      <c r="O12" s="26">
        <f>Blad1!O12</f>
        <v>0</v>
      </c>
      <c r="P12" s="26">
        <f>Blad1!P12</f>
        <v>0</v>
      </c>
      <c r="Q12" s="26">
        <f>Blad1!Q12</f>
        <v>0</v>
      </c>
      <c r="R12" s="21" t="s">
        <v>11</v>
      </c>
      <c r="S12" s="16" t="s">
        <v>3</v>
      </c>
      <c r="T12" s="16" t="s">
        <v>37</v>
      </c>
      <c r="U12" s="35">
        <f>Blad1!U12</f>
        <v>4</v>
      </c>
    </row>
    <row r="13" spans="1:25" x14ac:dyDescent="0.2">
      <c r="A13" s="16" t="str">
        <f>Blad1!A13</f>
        <v>CL5000MS 36 OUE</v>
      </c>
      <c r="B13" s="16" t="s">
        <v>26</v>
      </c>
      <c r="C13" s="16" t="s">
        <v>22</v>
      </c>
      <c r="D13" s="16" t="s">
        <v>2</v>
      </c>
      <c r="E13" s="16" t="s">
        <v>5</v>
      </c>
      <c r="F13" s="16" t="s">
        <v>43</v>
      </c>
      <c r="G13" s="16" t="s">
        <v>3</v>
      </c>
      <c r="H13" s="16" t="s">
        <v>3</v>
      </c>
      <c r="I13" s="16" t="s">
        <v>44</v>
      </c>
      <c r="J13" s="16" t="str">
        <f>Blad1!J13</f>
        <v>≤ 12 kW</v>
      </c>
      <c r="K13" s="16" t="str">
        <f>Blad1!K13</f>
        <v>multi-split</v>
      </c>
      <c r="L13" s="35">
        <f>Blad1!L13</f>
        <v>9</v>
      </c>
      <c r="M13" s="16" t="s">
        <v>3</v>
      </c>
      <c r="N13" s="26">
        <f>Blad1!N13</f>
        <v>0</v>
      </c>
      <c r="O13" s="26">
        <f>Blad1!O13</f>
        <v>0</v>
      </c>
      <c r="P13" s="26">
        <f>Blad1!P13</f>
        <v>0.1</v>
      </c>
      <c r="Q13" s="26">
        <f>Blad1!Q13</f>
        <v>0</v>
      </c>
      <c r="R13" s="21" t="s">
        <v>11</v>
      </c>
      <c r="S13" s="16" t="s">
        <v>3</v>
      </c>
      <c r="T13" s="16" t="s">
        <v>37</v>
      </c>
      <c r="U13" s="35">
        <f>Blad1!U13</f>
        <v>3.8</v>
      </c>
    </row>
    <row r="14" spans="1:25" x14ac:dyDescent="0.2">
      <c r="A14" s="16" t="str">
        <f>Blad1!A14</f>
        <v>CL5000MS 42 OUE</v>
      </c>
      <c r="B14" s="16" t="s">
        <v>26</v>
      </c>
      <c r="C14" s="16" t="s">
        <v>22</v>
      </c>
      <c r="D14" s="16" t="s">
        <v>2</v>
      </c>
      <c r="E14" s="16" t="s">
        <v>5</v>
      </c>
      <c r="F14" s="16" t="s">
        <v>43</v>
      </c>
      <c r="G14" s="16" t="s">
        <v>3</v>
      </c>
      <c r="H14" s="16" t="s">
        <v>3</v>
      </c>
      <c r="I14" s="16" t="s">
        <v>44</v>
      </c>
      <c r="J14" s="16" t="str">
        <f>Blad1!J14</f>
        <v>&gt; 12 kW</v>
      </c>
      <c r="K14" s="16" t="str">
        <f>Blad1!K14</f>
        <v>multi-split</v>
      </c>
      <c r="L14" s="35">
        <f>Blad1!L14</f>
        <v>9.1999999999999993</v>
      </c>
      <c r="M14" s="16" t="s">
        <v>3</v>
      </c>
      <c r="N14" s="26">
        <f>Blad1!N14</f>
        <v>2.4E-2</v>
      </c>
      <c r="O14" s="26">
        <f>Blad1!O14</f>
        <v>0.08</v>
      </c>
      <c r="P14" s="26">
        <f>Blad1!P14</f>
        <v>0</v>
      </c>
      <c r="Q14" s="26">
        <f>Blad1!Q14</f>
        <v>2.4E-2</v>
      </c>
      <c r="R14" s="21" t="s">
        <v>11</v>
      </c>
      <c r="S14" s="16" t="s">
        <v>3</v>
      </c>
      <c r="T14" s="16" t="s">
        <v>37</v>
      </c>
      <c r="U14" s="35">
        <f>Blad1!U14</f>
        <v>4</v>
      </c>
    </row>
    <row r="15" spans="1:25" x14ac:dyDescent="0.2">
      <c r="R15" s="21"/>
    </row>
    <row r="16" spans="1:25" x14ac:dyDescent="0.2">
      <c r="R16" s="21"/>
    </row>
    <row r="17" spans="18:18" x14ac:dyDescent="0.2">
      <c r="R17" s="21"/>
    </row>
    <row r="18" spans="18:18" x14ac:dyDescent="0.2">
      <c r="R18" s="21"/>
    </row>
    <row r="19" spans="18:18" x14ac:dyDescent="0.2">
      <c r="R19" s="21"/>
    </row>
    <row r="20" spans="18:18" x14ac:dyDescent="0.2">
      <c r="R20" s="21"/>
    </row>
    <row r="21" spans="18:18" x14ac:dyDescent="0.2">
      <c r="R21" s="21"/>
    </row>
    <row r="22" spans="18:18" x14ac:dyDescent="0.2">
      <c r="R22" s="21"/>
    </row>
    <row r="23" spans="18:18" x14ac:dyDescent="0.2">
      <c r="R23" s="21"/>
    </row>
    <row r="24" spans="18:18" x14ac:dyDescent="0.2">
      <c r="R24" s="21"/>
    </row>
    <row r="25" spans="18:18" x14ac:dyDescent="0.2">
      <c r="R25" s="21"/>
    </row>
    <row r="26" spans="18:18" x14ac:dyDescent="0.2">
      <c r="R26" s="21"/>
    </row>
    <row r="27" spans="18:18" x14ac:dyDescent="0.2">
      <c r="R27" s="21"/>
    </row>
    <row r="28" spans="18:18" x14ac:dyDescent="0.2">
      <c r="R28" s="21"/>
    </row>
    <row r="29" spans="18:18" x14ac:dyDescent="0.2">
      <c r="R29" s="21"/>
    </row>
    <row r="30" spans="18:18" x14ac:dyDescent="0.2">
      <c r="R30" s="21"/>
    </row>
    <row r="31" spans="18:18" x14ac:dyDescent="0.2">
      <c r="R31" s="21"/>
    </row>
    <row r="32" spans="18:18" x14ac:dyDescent="0.2">
      <c r="R32" s="21"/>
    </row>
    <row r="33" spans="18:19" x14ac:dyDescent="0.2">
      <c r="R33" s="21"/>
    </row>
    <row r="34" spans="18:19" x14ac:dyDescent="0.2">
      <c r="R34" s="21"/>
    </row>
    <row r="35" spans="18:19" x14ac:dyDescent="0.2">
      <c r="R35" s="21"/>
    </row>
    <row r="36" spans="18:19" x14ac:dyDescent="0.2">
      <c r="R36" s="21"/>
    </row>
    <row r="37" spans="18:19" x14ac:dyDescent="0.2">
      <c r="R37" s="21"/>
    </row>
    <row r="38" spans="18:19" x14ac:dyDescent="0.2">
      <c r="R38" s="21"/>
      <c r="S38" s="21"/>
    </row>
    <row r="39" spans="18:19" x14ac:dyDescent="0.2">
      <c r="R39" s="21"/>
      <c r="S39" s="21"/>
    </row>
    <row r="40" spans="18:19" x14ac:dyDescent="0.2">
      <c r="R40" s="21"/>
      <c r="S40" s="21"/>
    </row>
    <row r="41" spans="18:19" x14ac:dyDescent="0.2">
      <c r="R41" s="21"/>
      <c r="S41" s="21"/>
    </row>
    <row r="42" spans="18:19" x14ac:dyDescent="0.2">
      <c r="R42" s="21"/>
      <c r="S42" s="21"/>
    </row>
    <row r="43" spans="18:19" x14ac:dyDescent="0.2">
      <c r="R43" s="21"/>
      <c r="S43" s="21"/>
    </row>
    <row r="44" spans="18:19" x14ac:dyDescent="0.2">
      <c r="R44" s="21"/>
      <c r="S44" s="21"/>
    </row>
    <row r="45" spans="18:19" x14ac:dyDescent="0.2">
      <c r="R45" s="21"/>
      <c r="S45" s="21"/>
    </row>
    <row r="46" spans="18:19" x14ac:dyDescent="0.2">
      <c r="R46" s="21"/>
      <c r="S46" s="21"/>
    </row>
    <row r="47" spans="18:19" x14ac:dyDescent="0.2">
      <c r="R47" s="21"/>
      <c r="S47" s="21"/>
    </row>
    <row r="48" spans="18:19" x14ac:dyDescent="0.2">
      <c r="R48" s="21"/>
      <c r="S48" s="21"/>
    </row>
    <row r="49" spans="18:19" x14ac:dyDescent="0.2">
      <c r="R49" s="21"/>
      <c r="S49" s="21"/>
    </row>
    <row r="50" spans="18:19" x14ac:dyDescent="0.2">
      <c r="R50" s="21"/>
      <c r="S50" s="21"/>
    </row>
    <row r="51" spans="18:19" x14ac:dyDescent="0.2">
      <c r="R51" s="21"/>
      <c r="S51" s="21"/>
    </row>
    <row r="52" spans="18:19" x14ac:dyDescent="0.2">
      <c r="R52" s="21"/>
      <c r="S52" s="21"/>
    </row>
    <row r="53" spans="18:19" x14ac:dyDescent="0.2">
      <c r="R53" s="21"/>
      <c r="S53" s="21"/>
    </row>
    <row r="54" spans="18:19" x14ac:dyDescent="0.2">
      <c r="R54" s="21"/>
      <c r="S54" s="21"/>
    </row>
    <row r="55" spans="18:19" x14ac:dyDescent="0.2">
      <c r="R55" s="21"/>
      <c r="S55" s="21"/>
    </row>
    <row r="56" spans="18:19" x14ac:dyDescent="0.2">
      <c r="R56" s="21"/>
      <c r="S56" s="21"/>
    </row>
    <row r="57" spans="18:19" x14ac:dyDescent="0.2">
      <c r="R57" s="21"/>
      <c r="S57" s="21"/>
    </row>
    <row r="58" spans="18:19" x14ac:dyDescent="0.2">
      <c r="R58" s="21"/>
      <c r="S58" s="21"/>
    </row>
    <row r="59" spans="18:19" x14ac:dyDescent="0.2">
      <c r="R59" s="21"/>
      <c r="S59" s="21"/>
    </row>
    <row r="60" spans="18:19" x14ac:dyDescent="0.2">
      <c r="R60" s="21"/>
      <c r="S60" s="21"/>
    </row>
    <row r="61" spans="18:19" x14ac:dyDescent="0.2">
      <c r="R61" s="21"/>
      <c r="S61" s="21"/>
    </row>
    <row r="62" spans="18:19" x14ac:dyDescent="0.2">
      <c r="R62" s="21"/>
      <c r="S62" s="21"/>
    </row>
    <row r="63" spans="18:19" x14ac:dyDescent="0.2">
      <c r="R63" s="21"/>
      <c r="S63" s="21"/>
    </row>
    <row r="64" spans="18:19" x14ac:dyDescent="0.2">
      <c r="R64" s="21"/>
      <c r="S64" s="21"/>
    </row>
    <row r="65" spans="3:21" x14ac:dyDescent="0.2">
      <c r="R65" s="21"/>
      <c r="S65" s="21"/>
    </row>
    <row r="66" spans="3:21" x14ac:dyDescent="0.2">
      <c r="R66" s="21"/>
      <c r="S66" s="21"/>
    </row>
    <row r="67" spans="3:21" x14ac:dyDescent="0.2">
      <c r="R67" s="21"/>
      <c r="S67" s="21"/>
    </row>
    <row r="68" spans="3:21" x14ac:dyDescent="0.2">
      <c r="R68" s="21"/>
      <c r="S68" s="21"/>
    </row>
    <row r="69" spans="3:21" x14ac:dyDescent="0.2">
      <c r="R69" s="21"/>
      <c r="S69" s="21"/>
    </row>
    <row r="70" spans="3:21" x14ac:dyDescent="0.2">
      <c r="R70" s="21"/>
      <c r="S70" s="21"/>
    </row>
    <row r="71" spans="3:21" x14ac:dyDescent="0.2">
      <c r="R71" s="21"/>
      <c r="S71" s="21"/>
    </row>
    <row r="72" spans="3:21" x14ac:dyDescent="0.2">
      <c r="R72" s="21"/>
      <c r="S72" s="21"/>
    </row>
    <row r="73" spans="3:21" x14ac:dyDescent="0.2">
      <c r="R73" s="21"/>
      <c r="S73" s="21"/>
    </row>
    <row r="74" spans="3:21" x14ac:dyDescent="0.2">
      <c r="R74" s="21"/>
      <c r="S74" s="21"/>
    </row>
    <row r="75" spans="3:21" x14ac:dyDescent="0.2">
      <c r="R75" s="21"/>
      <c r="S75" s="21"/>
    </row>
    <row r="76" spans="3:21" x14ac:dyDescent="0.2">
      <c r="R76" s="21"/>
      <c r="S76" s="21"/>
    </row>
    <row r="77" spans="3:21" x14ac:dyDescent="0.2">
      <c r="R77" s="21"/>
      <c r="S77" s="21"/>
    </row>
    <row r="78" spans="3:21" x14ac:dyDescent="0.2">
      <c r="R78" s="21"/>
      <c r="S78" s="21"/>
    </row>
    <row r="79" spans="3:21" x14ac:dyDescent="0.2">
      <c r="C79"/>
      <c r="D79"/>
      <c r="E79"/>
      <c r="F79"/>
      <c r="G79"/>
      <c r="H79"/>
      <c r="I79"/>
      <c r="K79"/>
      <c r="R79" s="21"/>
      <c r="S79" s="21"/>
      <c r="U79"/>
    </row>
    <row r="80" spans="3:21" x14ac:dyDescent="0.2">
      <c r="C80"/>
      <c r="D80"/>
      <c r="E80"/>
      <c r="F80"/>
      <c r="G80"/>
      <c r="H80"/>
      <c r="I80"/>
      <c r="K80"/>
      <c r="R80" s="21"/>
      <c r="S80" s="21"/>
      <c r="U80"/>
    </row>
    <row r="81" spans="3:21" x14ac:dyDescent="0.2">
      <c r="C81"/>
      <c r="D81"/>
      <c r="E81"/>
      <c r="F81"/>
      <c r="G81"/>
      <c r="H81"/>
      <c r="I81"/>
      <c r="K81"/>
      <c r="R81" s="21"/>
      <c r="S81" s="21"/>
      <c r="U81"/>
    </row>
    <row r="82" spans="3:21" x14ac:dyDescent="0.2">
      <c r="C82"/>
      <c r="D82"/>
      <c r="E82"/>
      <c r="F82"/>
      <c r="G82"/>
      <c r="H82"/>
      <c r="I82"/>
      <c r="K82"/>
      <c r="N82" s="26"/>
      <c r="O82" s="26"/>
      <c r="P82" s="26"/>
      <c r="Q82" s="27"/>
      <c r="R82" s="21"/>
      <c r="S82" s="21"/>
      <c r="U82"/>
    </row>
    <row r="83" spans="3:21" x14ac:dyDescent="0.2">
      <c r="C83"/>
      <c r="D83"/>
      <c r="E83"/>
      <c r="F83"/>
      <c r="G83"/>
      <c r="H83"/>
      <c r="I83"/>
      <c r="K83"/>
      <c r="R83" s="21"/>
      <c r="S83" s="21"/>
      <c r="U83"/>
    </row>
    <row r="84" spans="3:21" x14ac:dyDescent="0.2">
      <c r="C84"/>
      <c r="D84"/>
      <c r="E84"/>
      <c r="F84"/>
      <c r="G84"/>
      <c r="H84"/>
      <c r="I84"/>
      <c r="K84"/>
      <c r="R84" s="21"/>
      <c r="S84" s="21"/>
      <c r="U84"/>
    </row>
    <row r="85" spans="3:21" x14ac:dyDescent="0.2">
      <c r="C85"/>
      <c r="D85"/>
      <c r="E85"/>
      <c r="F85"/>
      <c r="G85"/>
      <c r="H85"/>
      <c r="I85"/>
      <c r="K85"/>
      <c r="R85" s="21"/>
      <c r="S85" s="21"/>
      <c r="U85"/>
    </row>
    <row r="86" spans="3:21" x14ac:dyDescent="0.2">
      <c r="C86"/>
      <c r="D86"/>
      <c r="E86"/>
      <c r="F86"/>
      <c r="G86"/>
      <c r="H86"/>
      <c r="I86"/>
      <c r="K86"/>
      <c r="N86" s="26"/>
      <c r="O86" s="26"/>
      <c r="P86" s="26"/>
      <c r="Q86" s="27"/>
      <c r="R86" s="21"/>
      <c r="S86" s="21"/>
      <c r="U86"/>
    </row>
    <row r="87" spans="3:21" x14ac:dyDescent="0.2">
      <c r="C87"/>
      <c r="D87"/>
      <c r="E87"/>
      <c r="F87"/>
      <c r="G87"/>
      <c r="H87"/>
      <c r="I87"/>
      <c r="K87"/>
      <c r="R87" s="21"/>
      <c r="S87" s="21"/>
      <c r="U87"/>
    </row>
    <row r="88" spans="3:21" x14ac:dyDescent="0.2">
      <c r="C88"/>
      <c r="D88"/>
      <c r="E88"/>
      <c r="F88"/>
      <c r="G88"/>
      <c r="H88"/>
      <c r="I88"/>
      <c r="K88"/>
      <c r="R88" s="21"/>
      <c r="S88" s="21"/>
      <c r="U88"/>
    </row>
    <row r="89" spans="3:21" x14ac:dyDescent="0.2">
      <c r="C89"/>
      <c r="D89"/>
      <c r="E89"/>
      <c r="F89"/>
      <c r="G89"/>
      <c r="H89"/>
      <c r="I89"/>
      <c r="K89"/>
      <c r="R89" s="21"/>
      <c r="S89" s="21"/>
      <c r="U89"/>
    </row>
    <row r="90" spans="3:21" x14ac:dyDescent="0.2">
      <c r="C90"/>
      <c r="D90"/>
      <c r="E90"/>
      <c r="F90"/>
      <c r="G90"/>
      <c r="H90"/>
      <c r="I90"/>
      <c r="K90"/>
      <c r="N90" s="26"/>
      <c r="O90" s="26"/>
      <c r="P90" s="26"/>
      <c r="Q90" s="27"/>
      <c r="R90" s="21"/>
      <c r="S90" s="21"/>
      <c r="U90"/>
    </row>
  </sheetData>
  <conditionalFormatting sqref="V5:Y5">
    <cfRule type="cellIs" dxfId="0" priority="40" operator="equal">
      <formula>"Niet van toepassing"</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Blad1</vt:lpstr>
      <vt:lpstr>Français</vt:lpstr>
      <vt:lpstr>Nederlands</vt:lpstr>
      <vt:lpstr>Blad2</vt:lpstr>
      <vt:lpstr>Français!Print_Area</vt:lpstr>
      <vt:lpstr>Nederlands!Print_Area</vt:lpstr>
    </vt:vector>
  </TitlesOfParts>
  <Company>BOSCH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Cauwelaers Wim (TT/SBE-SOQ)</dc:creator>
  <cp:lastModifiedBy>Wens Sofie (TT/SBE-MKR)</cp:lastModifiedBy>
  <cp:lastPrinted>2019-03-28T12:54:24Z</cp:lastPrinted>
  <dcterms:created xsi:type="dcterms:W3CDTF">2018-04-13T09:50:30Z</dcterms:created>
  <dcterms:modified xsi:type="dcterms:W3CDTF">2021-06-11T07:27:05Z</dcterms:modified>
</cp:coreProperties>
</file>